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Y:\Administração\Escritório\PRESTAÇÃO DE CONTAS\Prestação de Contas 2025\"/>
    </mc:Choice>
  </mc:AlternateContent>
  <xr:revisionPtr revIDLastSave="0" documentId="13_ncr:1_{AD210050-4892-4F6F-95B6-0A3E2508E57B}" xr6:coauthVersionLast="47" xr6:coauthVersionMax="47" xr10:uidLastSave="{00000000-0000-0000-0000-000000000000}"/>
  <bookViews>
    <workbookView xWindow="-120" yWindow="-120" windowWidth="29040" windowHeight="15840" tabRatio="709" activeTab="3" xr2:uid="{00000000-000D-0000-FFFF-FFFF00000000}"/>
  </bookViews>
  <sheets>
    <sheet name="DADOS" sheetId="14" r:id="rId1"/>
    <sheet name="Parcela 10" sheetId="1" r:id="rId2"/>
    <sheet name="Parcela 11" sheetId="15" r:id="rId3"/>
    <sheet name="Parcela 12" sheetId="3" r:id="rId4"/>
    <sheet name="Parcela 4" sheetId="16" r:id="rId5"/>
    <sheet name="Parcela 5" sheetId="5" r:id="rId6"/>
    <sheet name="Parcela 6" sheetId="6" r:id="rId7"/>
    <sheet name="Parcela 7" sheetId="7" r:id="rId8"/>
    <sheet name="Parcela 8" sheetId="8" r:id="rId9"/>
    <sheet name="Parcela 9" sheetId="9" r:id="rId10"/>
    <sheet name="0" sheetId="10" r:id="rId11"/>
    <sheet name="00" sheetId="11" r:id="rId12"/>
    <sheet name="000" sheetId="12" r:id="rId13"/>
    <sheet name="GLOBAL" sheetId="13" r:id="rId14"/>
    <sheet name="Aporte" sheetId="17" r:id="rId15"/>
  </sheets>
  <definedNames>
    <definedName name="_xlnm.Print_Area" localSheetId="10">'0'!$A$1:$G$199</definedName>
    <definedName name="_xlnm.Print_Area" localSheetId="11">'00'!$A$1:$G$199</definedName>
    <definedName name="_xlnm.Print_Area" localSheetId="12">'000'!$A$1:$G$199</definedName>
    <definedName name="_xlnm.Print_Area" localSheetId="14">Aporte!$A$1:$H$183</definedName>
    <definedName name="_xlnm.Print_Area" localSheetId="13">GLOBAL!$A$1:$G$575</definedName>
    <definedName name="_xlnm.Print_Area" localSheetId="1">'Parcela 10'!$A$1:$G$199</definedName>
    <definedName name="_xlnm.Print_Area" localSheetId="2">'Parcela 11'!$A$1:$G$202</definedName>
    <definedName name="_xlnm.Print_Area" localSheetId="3">'Parcela 12'!$A$1:$G$202</definedName>
    <definedName name="_xlnm.Print_Area" localSheetId="4">'Parcela 4'!$A$1:$G$199</definedName>
    <definedName name="_xlnm.Print_Area" localSheetId="5">'Parcela 5'!$A$1:$G$199</definedName>
    <definedName name="_xlnm.Print_Area" localSheetId="6">'Parcela 6'!$A$1:$G$199</definedName>
    <definedName name="_xlnm.Print_Area" localSheetId="7">'Parcela 7'!$A$1:$G$199</definedName>
    <definedName name="_xlnm.Print_Area" localSheetId="8">'Parcela 8'!$A$1:$G$199</definedName>
    <definedName name="_xlnm.Print_Area" localSheetId="9">'Parcela 9'!$A$1:$G$199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14" l="1"/>
  <c r="C37" i="14" s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100" i="15"/>
  <c r="A99" i="15"/>
  <c r="A98" i="15"/>
  <c r="A97" i="15"/>
  <c r="A96" i="15"/>
  <c r="A95" i="15"/>
  <c r="A94" i="15"/>
  <c r="A93" i="15"/>
  <c r="A92" i="15"/>
  <c r="A91" i="15"/>
  <c r="A90" i="15"/>
  <c r="A89" i="15"/>
  <c r="A88" i="15"/>
  <c r="A87" i="15"/>
  <c r="A86" i="15"/>
  <c r="A85" i="15"/>
  <c r="A84" i="15"/>
  <c r="A83" i="15"/>
  <c r="A82" i="15"/>
  <c r="A81" i="15"/>
  <c r="A80" i="15"/>
  <c r="A79" i="15"/>
  <c r="A78" i="15"/>
  <c r="A77" i="15"/>
  <c r="A76" i="15"/>
  <c r="A75" i="15"/>
  <c r="A74" i="15"/>
  <c r="A73" i="15"/>
  <c r="A72" i="15"/>
  <c r="A71" i="15"/>
  <c r="D191" i="13"/>
  <c r="D150" i="13"/>
  <c r="D109" i="13"/>
  <c r="B30" i="3"/>
  <c r="B30" i="15"/>
  <c r="C31" i="3" a="1"/>
  <c r="C31" i="3" s="1"/>
  <c r="A30" i="3"/>
  <c r="A30" i="15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C31" i="1" a="1"/>
  <c r="C31" i="1" s="1"/>
  <c r="B30" i="1"/>
  <c r="D36" i="14"/>
  <c r="D35" i="14"/>
  <c r="C36" i="14"/>
  <c r="C35" i="14"/>
  <c r="C22" i="14"/>
  <c r="C21" i="14"/>
  <c r="C20" i="14"/>
  <c r="D562" i="13" l="1"/>
  <c r="C566" i="13" l="1"/>
  <c r="A152" i="13" l="1"/>
  <c r="C152" i="13"/>
  <c r="E152" i="13"/>
  <c r="G152" i="13"/>
  <c r="A153" i="13"/>
  <c r="C153" i="13"/>
  <c r="E153" i="13"/>
  <c r="G153" i="13"/>
  <c r="A154" i="13"/>
  <c r="C154" i="13"/>
  <c r="E154" i="13"/>
  <c r="G154" i="13"/>
  <c r="G32" i="13"/>
  <c r="G196" i="13"/>
  <c r="E196" i="13"/>
  <c r="C196" i="13"/>
  <c r="A196" i="13"/>
  <c r="A192" i="13"/>
  <c r="C192" i="13"/>
  <c r="E192" i="13"/>
  <c r="G192" i="13"/>
  <c r="A193" i="13"/>
  <c r="C193" i="13"/>
  <c r="E193" i="13"/>
  <c r="G193" i="13"/>
  <c r="A194" i="13"/>
  <c r="C194" i="13"/>
  <c r="E194" i="13"/>
  <c r="G194" i="13"/>
  <c r="A195" i="13"/>
  <c r="C195" i="13"/>
  <c r="E195" i="13"/>
  <c r="G195" i="13"/>
  <c r="A111" i="13"/>
  <c r="C111" i="13"/>
  <c r="E111" i="13"/>
  <c r="G111" i="13"/>
  <c r="A112" i="13"/>
  <c r="C112" i="13"/>
  <c r="E112" i="13"/>
  <c r="G112" i="13"/>
  <c r="A113" i="13"/>
  <c r="C113" i="13"/>
  <c r="E113" i="13"/>
  <c r="G113" i="13"/>
  <c r="A109" i="13"/>
  <c r="C109" i="13"/>
  <c r="E109" i="13"/>
  <c r="G109" i="13"/>
  <c r="A110" i="13"/>
  <c r="C110" i="13"/>
  <c r="E110" i="13"/>
  <c r="G110" i="13"/>
  <c r="A114" i="13"/>
  <c r="C114" i="13"/>
  <c r="E114" i="13"/>
  <c r="G114" i="13"/>
  <c r="G107" i="1"/>
  <c r="G115" i="1"/>
  <c r="G128" i="1"/>
  <c r="G140" i="1"/>
  <c r="G146" i="1"/>
  <c r="G155" i="1"/>
  <c r="D20" i="14"/>
  <c r="D23" i="14"/>
  <c r="D37" i="14" s="1"/>
  <c r="D22" i="14"/>
  <c r="D21" i="14"/>
  <c r="G156" i="1" l="1"/>
  <c r="G157" i="1" s="1"/>
  <c r="C66" i="3"/>
  <c r="J103" i="16"/>
  <c r="A187" i="13" l="1"/>
  <c r="A186" i="13"/>
  <c r="A182" i="13"/>
  <c r="A179" i="13"/>
  <c r="A178" i="13"/>
  <c r="A175" i="13"/>
  <c r="A174" i="13"/>
  <c r="A173" i="13"/>
  <c r="A172" i="13"/>
  <c r="A171" i="13"/>
  <c r="A170" i="13"/>
  <c r="A167" i="13"/>
  <c r="A166" i="13"/>
  <c r="A162" i="13"/>
  <c r="A145" i="13"/>
  <c r="A144" i="13"/>
  <c r="A143" i="13"/>
  <c r="A142" i="13"/>
  <c r="A140" i="13"/>
  <c r="A137" i="13"/>
  <c r="A136" i="13"/>
  <c r="A133" i="13"/>
  <c r="A132" i="13"/>
  <c r="A129" i="13"/>
  <c r="A128" i="13"/>
  <c r="A125" i="13"/>
  <c r="A124" i="13"/>
  <c r="A121" i="13"/>
  <c r="A120" i="13"/>
  <c r="J103" i="17"/>
  <c r="C178" i="17"/>
  <c r="A176" i="17"/>
  <c r="C156" i="17"/>
  <c r="G152" i="17"/>
  <c r="G143" i="17"/>
  <c r="G39" i="17" s="1"/>
  <c r="G137" i="17"/>
  <c r="G125" i="17"/>
  <c r="G37" i="17" s="1"/>
  <c r="G112" i="17"/>
  <c r="G36" i="17" s="1"/>
  <c r="G104" i="17"/>
  <c r="G35" i="17" s="1"/>
  <c r="C66" i="17"/>
  <c r="B57" i="17"/>
  <c r="G40" i="17"/>
  <c r="D40" i="17"/>
  <c r="D39" i="17"/>
  <c r="G38" i="17"/>
  <c r="D38" i="17"/>
  <c r="D37" i="17"/>
  <c r="D36" i="17"/>
  <c r="D35" i="17"/>
  <c r="D31" i="17"/>
  <c r="A30" i="17"/>
  <c r="G26" i="17"/>
  <c r="F13" i="17"/>
  <c r="F65" i="17" s="1"/>
  <c r="E13" i="17"/>
  <c r="E65" i="17" s="1"/>
  <c r="D13" i="17"/>
  <c r="D65" i="17" s="1"/>
  <c r="A13" i="17"/>
  <c r="C176" i="17" s="1"/>
  <c r="D12" i="17"/>
  <c r="D64" i="17" s="1"/>
  <c r="A12" i="17"/>
  <c r="A64" i="17" s="1"/>
  <c r="D11" i="17"/>
  <c r="D63" i="17" s="1"/>
  <c r="A11" i="17"/>
  <c r="A63" i="17" s="1"/>
  <c r="D10" i="17"/>
  <c r="D62" i="17" s="1"/>
  <c r="A10" i="17"/>
  <c r="A62" i="17" s="1"/>
  <c r="D9" i="17"/>
  <c r="D61" i="17" s="1"/>
  <c r="A9" i="17"/>
  <c r="A61" i="17" s="1"/>
  <c r="D8" i="17"/>
  <c r="D60" i="17" s="1"/>
  <c r="A8" i="17"/>
  <c r="A60" i="17" s="1"/>
  <c r="E5" i="17"/>
  <c r="E58" i="17" s="1"/>
  <c r="D5" i="17"/>
  <c r="D58" i="17" s="1"/>
  <c r="D35" i="16"/>
  <c r="A562" i="13"/>
  <c r="G538" i="13"/>
  <c r="E538" i="13"/>
  <c r="C538" i="13"/>
  <c r="A538" i="13"/>
  <c r="G537" i="13"/>
  <c r="E537" i="13"/>
  <c r="C537" i="13"/>
  <c r="A537" i="13"/>
  <c r="G536" i="13"/>
  <c r="E536" i="13"/>
  <c r="C536" i="13"/>
  <c r="A536" i="13"/>
  <c r="G535" i="13"/>
  <c r="E535" i="13"/>
  <c r="C535" i="13"/>
  <c r="A535" i="13"/>
  <c r="G534" i="13"/>
  <c r="E534" i="13"/>
  <c r="C534" i="13"/>
  <c r="A534" i="13"/>
  <c r="G533" i="13"/>
  <c r="E533" i="13"/>
  <c r="C533" i="13"/>
  <c r="A533" i="13"/>
  <c r="G532" i="13"/>
  <c r="E532" i="13"/>
  <c r="C532" i="13"/>
  <c r="A532" i="13"/>
  <c r="G531" i="13"/>
  <c r="E531" i="13"/>
  <c r="C531" i="13"/>
  <c r="A531" i="13"/>
  <c r="G530" i="13"/>
  <c r="E530" i="13"/>
  <c r="C530" i="13"/>
  <c r="A530" i="13"/>
  <c r="G529" i="13"/>
  <c r="E529" i="13"/>
  <c r="C529" i="13"/>
  <c r="A529" i="13"/>
  <c r="G528" i="13"/>
  <c r="E528" i="13"/>
  <c r="C528" i="13"/>
  <c r="A528" i="13"/>
  <c r="G527" i="13"/>
  <c r="E527" i="13"/>
  <c r="C527" i="13"/>
  <c r="A527" i="13"/>
  <c r="G526" i="13"/>
  <c r="E526" i="13"/>
  <c r="C526" i="13"/>
  <c r="A526" i="13"/>
  <c r="G525" i="13"/>
  <c r="E525" i="13"/>
  <c r="C525" i="13"/>
  <c r="A525" i="13"/>
  <c r="G524" i="13"/>
  <c r="E524" i="13"/>
  <c r="C524" i="13"/>
  <c r="A524" i="13"/>
  <c r="G523" i="13"/>
  <c r="E523" i="13"/>
  <c r="C523" i="13"/>
  <c r="A523" i="13"/>
  <c r="G522" i="13"/>
  <c r="E522" i="13"/>
  <c r="C522" i="13"/>
  <c r="A522" i="13"/>
  <c r="G521" i="13"/>
  <c r="E521" i="13"/>
  <c r="C521" i="13"/>
  <c r="A521" i="13"/>
  <c r="G520" i="13"/>
  <c r="E520" i="13"/>
  <c r="C520" i="13"/>
  <c r="A520" i="13"/>
  <c r="G519" i="13"/>
  <c r="E519" i="13"/>
  <c r="C519" i="13"/>
  <c r="A519" i="13"/>
  <c r="G518" i="13"/>
  <c r="E518" i="13"/>
  <c r="C518" i="13"/>
  <c r="A518" i="13"/>
  <c r="G517" i="13"/>
  <c r="E517" i="13"/>
  <c r="C517" i="13"/>
  <c r="A517" i="13"/>
  <c r="G516" i="13"/>
  <c r="E516" i="13"/>
  <c r="C516" i="13"/>
  <c r="A516" i="13"/>
  <c r="G515" i="13"/>
  <c r="E515" i="13"/>
  <c r="C515" i="13"/>
  <c r="A515" i="13"/>
  <c r="G514" i="13"/>
  <c r="E514" i="13"/>
  <c r="C514" i="13"/>
  <c r="A514" i="13"/>
  <c r="G513" i="13"/>
  <c r="E513" i="13"/>
  <c r="C513" i="13"/>
  <c r="A513" i="13"/>
  <c r="G512" i="13"/>
  <c r="E512" i="13"/>
  <c r="C512" i="13"/>
  <c r="A512" i="13"/>
  <c r="G511" i="13"/>
  <c r="E511" i="13"/>
  <c r="C511" i="13"/>
  <c r="A511" i="13"/>
  <c r="G510" i="13"/>
  <c r="E510" i="13"/>
  <c r="C510" i="13"/>
  <c r="A510" i="13"/>
  <c r="G509" i="13"/>
  <c r="E509" i="13"/>
  <c r="C509" i="13"/>
  <c r="A509" i="13"/>
  <c r="G508" i="13"/>
  <c r="E508" i="13"/>
  <c r="C508" i="13"/>
  <c r="A508" i="13"/>
  <c r="G507" i="13"/>
  <c r="E507" i="13"/>
  <c r="C507" i="13"/>
  <c r="A507" i="13"/>
  <c r="G506" i="13"/>
  <c r="E506" i="13"/>
  <c r="C506" i="13"/>
  <c r="A506" i="13"/>
  <c r="G505" i="13"/>
  <c r="E505" i="13"/>
  <c r="C505" i="13"/>
  <c r="A505" i="13"/>
  <c r="G500" i="13"/>
  <c r="E500" i="13"/>
  <c r="C500" i="13"/>
  <c r="A500" i="13"/>
  <c r="G499" i="13"/>
  <c r="E499" i="13"/>
  <c r="C499" i="13"/>
  <c r="A499" i="13"/>
  <c r="G498" i="13"/>
  <c r="E498" i="13"/>
  <c r="C498" i="13"/>
  <c r="A498" i="13"/>
  <c r="G497" i="13"/>
  <c r="E497" i="13"/>
  <c r="C497" i="13"/>
  <c r="A497" i="13"/>
  <c r="G496" i="13"/>
  <c r="E496" i="13"/>
  <c r="C496" i="13"/>
  <c r="A496" i="13"/>
  <c r="G495" i="13"/>
  <c r="E495" i="13"/>
  <c r="C495" i="13"/>
  <c r="A495" i="13"/>
  <c r="G494" i="13"/>
  <c r="E494" i="13"/>
  <c r="C494" i="13"/>
  <c r="A494" i="13"/>
  <c r="G493" i="13"/>
  <c r="E493" i="13"/>
  <c r="C493" i="13"/>
  <c r="A493" i="13"/>
  <c r="G492" i="13"/>
  <c r="E492" i="13"/>
  <c r="C492" i="13"/>
  <c r="A492" i="13"/>
  <c r="G491" i="13"/>
  <c r="E491" i="13"/>
  <c r="C491" i="13"/>
  <c r="A491" i="13"/>
  <c r="G490" i="13"/>
  <c r="E490" i="13"/>
  <c r="C490" i="13"/>
  <c r="A490" i="13"/>
  <c r="G489" i="13"/>
  <c r="E489" i="13"/>
  <c r="C489" i="13"/>
  <c r="A489" i="13"/>
  <c r="G488" i="13"/>
  <c r="E488" i="13"/>
  <c r="C488" i="13"/>
  <c r="A488" i="13"/>
  <c r="G487" i="13"/>
  <c r="E487" i="13"/>
  <c r="C487" i="13"/>
  <c r="A487" i="13"/>
  <c r="G486" i="13"/>
  <c r="E486" i="13"/>
  <c r="C486" i="13"/>
  <c r="A486" i="13"/>
  <c r="G485" i="13"/>
  <c r="E485" i="13"/>
  <c r="C485" i="13"/>
  <c r="A485" i="13"/>
  <c r="G484" i="13"/>
  <c r="E484" i="13"/>
  <c r="C484" i="13"/>
  <c r="A484" i="13"/>
  <c r="G483" i="13"/>
  <c r="E483" i="13"/>
  <c r="C483" i="13"/>
  <c r="A483" i="13"/>
  <c r="G482" i="13"/>
  <c r="E482" i="13"/>
  <c r="C482" i="13"/>
  <c r="A482" i="13"/>
  <c r="G481" i="13"/>
  <c r="E481" i="13"/>
  <c r="C481" i="13"/>
  <c r="A481" i="13"/>
  <c r="G480" i="13"/>
  <c r="E480" i="13"/>
  <c r="C480" i="13"/>
  <c r="A480" i="13"/>
  <c r="G479" i="13"/>
  <c r="E479" i="13"/>
  <c r="C479" i="13"/>
  <c r="A479" i="13"/>
  <c r="G478" i="13"/>
  <c r="E478" i="13"/>
  <c r="C478" i="13"/>
  <c r="A478" i="13"/>
  <c r="G477" i="13"/>
  <c r="E477" i="13"/>
  <c r="C477" i="13"/>
  <c r="A477" i="13"/>
  <c r="G476" i="13"/>
  <c r="E476" i="13"/>
  <c r="C476" i="13"/>
  <c r="A476" i="13"/>
  <c r="G475" i="13"/>
  <c r="E475" i="13"/>
  <c r="C475" i="13"/>
  <c r="A475" i="13"/>
  <c r="G474" i="13"/>
  <c r="E474" i="13"/>
  <c r="C474" i="13"/>
  <c r="A474" i="13"/>
  <c r="G473" i="13"/>
  <c r="E473" i="13"/>
  <c r="C473" i="13"/>
  <c r="A473" i="13"/>
  <c r="G472" i="13"/>
  <c r="E472" i="13"/>
  <c r="C472" i="13"/>
  <c r="A472" i="13"/>
  <c r="G471" i="13"/>
  <c r="E471" i="13"/>
  <c r="C471" i="13"/>
  <c r="A471" i="13"/>
  <c r="G470" i="13"/>
  <c r="E470" i="13"/>
  <c r="C470" i="13"/>
  <c r="A470" i="13"/>
  <c r="G469" i="13"/>
  <c r="E469" i="13"/>
  <c r="C469" i="13"/>
  <c r="A469" i="13"/>
  <c r="G468" i="13"/>
  <c r="E468" i="13"/>
  <c r="C468" i="13"/>
  <c r="A468" i="13"/>
  <c r="G467" i="13"/>
  <c r="E467" i="13"/>
  <c r="C467" i="13"/>
  <c r="A467" i="13"/>
  <c r="G462" i="13"/>
  <c r="E462" i="13"/>
  <c r="C462" i="13"/>
  <c r="A462" i="13"/>
  <c r="G461" i="13"/>
  <c r="E461" i="13"/>
  <c r="C461" i="13"/>
  <c r="A461" i="13"/>
  <c r="G460" i="13"/>
  <c r="E460" i="13"/>
  <c r="C460" i="13"/>
  <c r="A460" i="13"/>
  <c r="G459" i="13"/>
  <c r="E459" i="13"/>
  <c r="C459" i="13"/>
  <c r="A459" i="13"/>
  <c r="G458" i="13"/>
  <c r="E458" i="13"/>
  <c r="C458" i="13"/>
  <c r="A458" i="13"/>
  <c r="G457" i="13"/>
  <c r="E457" i="13"/>
  <c r="C457" i="13"/>
  <c r="A457" i="13"/>
  <c r="G456" i="13"/>
  <c r="E456" i="13"/>
  <c r="C456" i="13"/>
  <c r="A456" i="13"/>
  <c r="G455" i="13"/>
  <c r="E455" i="13"/>
  <c r="C455" i="13"/>
  <c r="A455" i="13"/>
  <c r="G454" i="13"/>
  <c r="E454" i="13"/>
  <c r="C454" i="13"/>
  <c r="A454" i="13"/>
  <c r="G453" i="13"/>
  <c r="E453" i="13"/>
  <c r="C453" i="13"/>
  <c r="A453" i="13"/>
  <c r="G452" i="13"/>
  <c r="E452" i="13"/>
  <c r="C452" i="13"/>
  <c r="A452" i="13"/>
  <c r="G451" i="13"/>
  <c r="E451" i="13"/>
  <c r="C451" i="13"/>
  <c r="A451" i="13"/>
  <c r="G450" i="13"/>
  <c r="E450" i="13"/>
  <c r="C450" i="13"/>
  <c r="A450" i="13"/>
  <c r="G449" i="13"/>
  <c r="E449" i="13"/>
  <c r="C449" i="13"/>
  <c r="A449" i="13"/>
  <c r="G448" i="13"/>
  <c r="E448" i="13"/>
  <c r="C448" i="13"/>
  <c r="A448" i="13"/>
  <c r="G447" i="13"/>
  <c r="E447" i="13"/>
  <c r="C447" i="13"/>
  <c r="A447" i="13"/>
  <c r="G446" i="13"/>
  <c r="E446" i="13"/>
  <c r="C446" i="13"/>
  <c r="A446" i="13"/>
  <c r="G445" i="13"/>
  <c r="E445" i="13"/>
  <c r="C445" i="13"/>
  <c r="A445" i="13"/>
  <c r="G444" i="13"/>
  <c r="E444" i="13"/>
  <c r="C444" i="13"/>
  <c r="A444" i="13"/>
  <c r="G443" i="13"/>
  <c r="E443" i="13"/>
  <c r="C443" i="13"/>
  <c r="A443" i="13"/>
  <c r="G442" i="13"/>
  <c r="E442" i="13"/>
  <c r="C442" i="13"/>
  <c r="A442" i="13"/>
  <c r="G441" i="13"/>
  <c r="E441" i="13"/>
  <c r="C441" i="13"/>
  <c r="A441" i="13"/>
  <c r="G440" i="13"/>
  <c r="E440" i="13"/>
  <c r="C440" i="13"/>
  <c r="A440" i="13"/>
  <c r="G439" i="13"/>
  <c r="E439" i="13"/>
  <c r="C439" i="13"/>
  <c r="A439" i="13"/>
  <c r="G438" i="13"/>
  <c r="E438" i="13"/>
  <c r="C438" i="13"/>
  <c r="A438" i="13"/>
  <c r="G437" i="13"/>
  <c r="E437" i="13"/>
  <c r="C437" i="13"/>
  <c r="A437" i="13"/>
  <c r="G436" i="13"/>
  <c r="E436" i="13"/>
  <c r="C436" i="13"/>
  <c r="A436" i="13"/>
  <c r="G435" i="13"/>
  <c r="E435" i="13"/>
  <c r="C435" i="13"/>
  <c r="A435" i="13"/>
  <c r="G434" i="13"/>
  <c r="E434" i="13"/>
  <c r="C434" i="13"/>
  <c r="A434" i="13"/>
  <c r="G433" i="13"/>
  <c r="E433" i="13"/>
  <c r="C433" i="13"/>
  <c r="A433" i="13"/>
  <c r="G432" i="13"/>
  <c r="E432" i="13"/>
  <c r="C432" i="13"/>
  <c r="A432" i="13"/>
  <c r="G431" i="13"/>
  <c r="E431" i="13"/>
  <c r="C431" i="13"/>
  <c r="A431" i="13"/>
  <c r="G430" i="13"/>
  <c r="E430" i="13"/>
  <c r="C430" i="13"/>
  <c r="A430" i="13"/>
  <c r="G429" i="13"/>
  <c r="E429" i="13"/>
  <c r="C429" i="13"/>
  <c r="A429" i="13"/>
  <c r="G424" i="13"/>
  <c r="E424" i="13"/>
  <c r="C424" i="13"/>
  <c r="A424" i="13"/>
  <c r="G423" i="13"/>
  <c r="E423" i="13"/>
  <c r="C423" i="13"/>
  <c r="A423" i="13"/>
  <c r="G422" i="13"/>
  <c r="E422" i="13"/>
  <c r="C422" i="13"/>
  <c r="A422" i="13"/>
  <c r="G421" i="13"/>
  <c r="E421" i="13"/>
  <c r="C421" i="13"/>
  <c r="A421" i="13"/>
  <c r="G420" i="13"/>
  <c r="E420" i="13"/>
  <c r="C420" i="13"/>
  <c r="A420" i="13"/>
  <c r="G419" i="13"/>
  <c r="E419" i="13"/>
  <c r="C419" i="13"/>
  <c r="A419" i="13"/>
  <c r="G418" i="13"/>
  <c r="E418" i="13"/>
  <c r="C418" i="13"/>
  <c r="A418" i="13"/>
  <c r="G417" i="13"/>
  <c r="E417" i="13"/>
  <c r="C417" i="13"/>
  <c r="A417" i="13"/>
  <c r="G416" i="13"/>
  <c r="E416" i="13"/>
  <c r="C416" i="13"/>
  <c r="A416" i="13"/>
  <c r="G415" i="13"/>
  <c r="E415" i="13"/>
  <c r="C415" i="13"/>
  <c r="A415" i="13"/>
  <c r="G414" i="13"/>
  <c r="E414" i="13"/>
  <c r="C414" i="13"/>
  <c r="A414" i="13"/>
  <c r="G413" i="13"/>
  <c r="E413" i="13"/>
  <c r="C413" i="13"/>
  <c r="A413" i="13"/>
  <c r="G412" i="13"/>
  <c r="E412" i="13"/>
  <c r="C412" i="13"/>
  <c r="A412" i="13"/>
  <c r="G411" i="13"/>
  <c r="E411" i="13"/>
  <c r="C411" i="13"/>
  <c r="A411" i="13"/>
  <c r="G410" i="13"/>
  <c r="E410" i="13"/>
  <c r="C410" i="13"/>
  <c r="A410" i="13"/>
  <c r="G409" i="13"/>
  <c r="E409" i="13"/>
  <c r="C409" i="13"/>
  <c r="A409" i="13"/>
  <c r="G408" i="13"/>
  <c r="E408" i="13"/>
  <c r="C408" i="13"/>
  <c r="A408" i="13"/>
  <c r="G407" i="13"/>
  <c r="E407" i="13"/>
  <c r="C407" i="13"/>
  <c r="A407" i="13"/>
  <c r="G406" i="13"/>
  <c r="E406" i="13"/>
  <c r="C406" i="13"/>
  <c r="A406" i="13"/>
  <c r="G405" i="13"/>
  <c r="E405" i="13"/>
  <c r="C405" i="13"/>
  <c r="A405" i="13"/>
  <c r="G404" i="13"/>
  <c r="E404" i="13"/>
  <c r="C404" i="13"/>
  <c r="A404" i="13"/>
  <c r="G403" i="13"/>
  <c r="E403" i="13"/>
  <c r="C403" i="13"/>
  <c r="A403" i="13"/>
  <c r="G402" i="13"/>
  <c r="E402" i="13"/>
  <c r="C402" i="13"/>
  <c r="A402" i="13"/>
  <c r="G401" i="13"/>
  <c r="E401" i="13"/>
  <c r="C401" i="13"/>
  <c r="A401" i="13"/>
  <c r="G400" i="13"/>
  <c r="E400" i="13"/>
  <c r="C400" i="13"/>
  <c r="A400" i="13"/>
  <c r="G399" i="13"/>
  <c r="E399" i="13"/>
  <c r="C399" i="13"/>
  <c r="A399" i="13"/>
  <c r="G398" i="13"/>
  <c r="E398" i="13"/>
  <c r="C398" i="13"/>
  <c r="A398" i="13"/>
  <c r="G397" i="13"/>
  <c r="E397" i="13"/>
  <c r="C397" i="13"/>
  <c r="A397" i="13"/>
  <c r="G396" i="13"/>
  <c r="E396" i="13"/>
  <c r="C396" i="13"/>
  <c r="A396" i="13"/>
  <c r="G395" i="13"/>
  <c r="E395" i="13"/>
  <c r="C395" i="13"/>
  <c r="A395" i="13"/>
  <c r="G394" i="13"/>
  <c r="E394" i="13"/>
  <c r="C394" i="13"/>
  <c r="A394" i="13"/>
  <c r="G393" i="13"/>
  <c r="E393" i="13"/>
  <c r="C393" i="13"/>
  <c r="A393" i="13"/>
  <c r="G392" i="13"/>
  <c r="E392" i="13"/>
  <c r="C392" i="13"/>
  <c r="A392" i="13"/>
  <c r="G391" i="13"/>
  <c r="E391" i="13"/>
  <c r="C391" i="13"/>
  <c r="A391" i="13"/>
  <c r="G386" i="13"/>
  <c r="E386" i="13"/>
  <c r="C386" i="13"/>
  <c r="A386" i="13"/>
  <c r="G385" i="13"/>
  <c r="E385" i="13"/>
  <c r="C385" i="13"/>
  <c r="A385" i="13"/>
  <c r="G384" i="13"/>
  <c r="E384" i="13"/>
  <c r="C384" i="13"/>
  <c r="A384" i="13"/>
  <c r="G383" i="13"/>
  <c r="E383" i="13"/>
  <c r="C383" i="13"/>
  <c r="A383" i="13"/>
  <c r="G382" i="13"/>
  <c r="E382" i="13"/>
  <c r="C382" i="13"/>
  <c r="A382" i="13"/>
  <c r="G381" i="13"/>
  <c r="E381" i="13"/>
  <c r="C381" i="13"/>
  <c r="A381" i="13"/>
  <c r="G380" i="13"/>
  <c r="E380" i="13"/>
  <c r="C380" i="13"/>
  <c r="A380" i="13"/>
  <c r="G379" i="13"/>
  <c r="E379" i="13"/>
  <c r="C379" i="13"/>
  <c r="A379" i="13"/>
  <c r="G378" i="13"/>
  <c r="E378" i="13"/>
  <c r="C378" i="13"/>
  <c r="A378" i="13"/>
  <c r="G377" i="13"/>
  <c r="E377" i="13"/>
  <c r="C377" i="13"/>
  <c r="A377" i="13"/>
  <c r="G376" i="13"/>
  <c r="E376" i="13"/>
  <c r="C376" i="13"/>
  <c r="A376" i="13"/>
  <c r="G375" i="13"/>
  <c r="E375" i="13"/>
  <c r="C375" i="13"/>
  <c r="A375" i="13"/>
  <c r="G374" i="13"/>
  <c r="E374" i="13"/>
  <c r="C374" i="13"/>
  <c r="A374" i="13"/>
  <c r="G373" i="13"/>
  <c r="E373" i="13"/>
  <c r="C373" i="13"/>
  <c r="A373" i="13"/>
  <c r="G372" i="13"/>
  <c r="E372" i="13"/>
  <c r="C372" i="13"/>
  <c r="A372" i="13"/>
  <c r="G371" i="13"/>
  <c r="E371" i="13"/>
  <c r="C371" i="13"/>
  <c r="A371" i="13"/>
  <c r="G370" i="13"/>
  <c r="E370" i="13"/>
  <c r="C370" i="13"/>
  <c r="A370" i="13"/>
  <c r="G369" i="13"/>
  <c r="E369" i="13"/>
  <c r="C369" i="13"/>
  <c r="A369" i="13"/>
  <c r="G368" i="13"/>
  <c r="E368" i="13"/>
  <c r="C368" i="13"/>
  <c r="A368" i="13"/>
  <c r="G367" i="13"/>
  <c r="E367" i="13"/>
  <c r="C367" i="13"/>
  <c r="A367" i="13"/>
  <c r="G366" i="13"/>
  <c r="E366" i="13"/>
  <c r="C366" i="13"/>
  <c r="A366" i="13"/>
  <c r="G365" i="13"/>
  <c r="E365" i="13"/>
  <c r="C365" i="13"/>
  <c r="A365" i="13"/>
  <c r="G364" i="13"/>
  <c r="E364" i="13"/>
  <c r="C364" i="13"/>
  <c r="A364" i="13"/>
  <c r="G363" i="13"/>
  <c r="E363" i="13"/>
  <c r="C363" i="13"/>
  <c r="A363" i="13"/>
  <c r="G362" i="13"/>
  <c r="E362" i="13"/>
  <c r="C362" i="13"/>
  <c r="A362" i="13"/>
  <c r="G361" i="13"/>
  <c r="E361" i="13"/>
  <c r="C361" i="13"/>
  <c r="A361" i="13"/>
  <c r="G360" i="13"/>
  <c r="E360" i="13"/>
  <c r="C360" i="13"/>
  <c r="A360" i="13"/>
  <c r="G359" i="13"/>
  <c r="E359" i="13"/>
  <c r="C359" i="13"/>
  <c r="A359" i="13"/>
  <c r="G358" i="13"/>
  <c r="E358" i="13"/>
  <c r="C358" i="13"/>
  <c r="A358" i="13"/>
  <c r="G357" i="13"/>
  <c r="E357" i="13"/>
  <c r="C357" i="13"/>
  <c r="A357" i="13"/>
  <c r="G356" i="13"/>
  <c r="E356" i="13"/>
  <c r="C356" i="13"/>
  <c r="A356" i="13"/>
  <c r="G355" i="13"/>
  <c r="E355" i="13"/>
  <c r="C355" i="13"/>
  <c r="A355" i="13"/>
  <c r="G354" i="13"/>
  <c r="E354" i="13"/>
  <c r="C354" i="13"/>
  <c r="A354" i="13"/>
  <c r="G353" i="13"/>
  <c r="E353" i="13"/>
  <c r="C353" i="13"/>
  <c r="A353" i="13"/>
  <c r="G348" i="13"/>
  <c r="E348" i="13"/>
  <c r="C348" i="13"/>
  <c r="A348" i="13"/>
  <c r="G347" i="13"/>
  <c r="E347" i="13"/>
  <c r="C347" i="13"/>
  <c r="A347" i="13"/>
  <c r="G346" i="13"/>
  <c r="E346" i="13"/>
  <c r="C346" i="13"/>
  <c r="A346" i="13"/>
  <c r="G345" i="13"/>
  <c r="E345" i="13"/>
  <c r="C345" i="13"/>
  <c r="A345" i="13"/>
  <c r="G344" i="13"/>
  <c r="E344" i="13"/>
  <c r="C344" i="13"/>
  <c r="A344" i="13"/>
  <c r="G343" i="13"/>
  <c r="E343" i="13"/>
  <c r="C343" i="13"/>
  <c r="A343" i="13"/>
  <c r="G342" i="13"/>
  <c r="E342" i="13"/>
  <c r="C342" i="13"/>
  <c r="A342" i="13"/>
  <c r="G341" i="13"/>
  <c r="E341" i="13"/>
  <c r="C341" i="13"/>
  <c r="A341" i="13"/>
  <c r="G340" i="13"/>
  <c r="E340" i="13"/>
  <c r="C340" i="13"/>
  <c r="A340" i="13"/>
  <c r="G339" i="13"/>
  <c r="E339" i="13"/>
  <c r="C339" i="13"/>
  <c r="A339" i="13"/>
  <c r="G338" i="13"/>
  <c r="E338" i="13"/>
  <c r="C338" i="13"/>
  <c r="A338" i="13"/>
  <c r="G337" i="13"/>
  <c r="E337" i="13"/>
  <c r="C337" i="13"/>
  <c r="A337" i="13"/>
  <c r="G336" i="13"/>
  <c r="E336" i="13"/>
  <c r="C336" i="13"/>
  <c r="A336" i="13"/>
  <c r="G335" i="13"/>
  <c r="E335" i="13"/>
  <c r="C335" i="13"/>
  <c r="A335" i="13"/>
  <c r="G334" i="13"/>
  <c r="E334" i="13"/>
  <c r="C334" i="13"/>
  <c r="A334" i="13"/>
  <c r="G333" i="13"/>
  <c r="E333" i="13"/>
  <c r="C333" i="13"/>
  <c r="A333" i="13"/>
  <c r="G332" i="13"/>
  <c r="E332" i="13"/>
  <c r="C332" i="13"/>
  <c r="A332" i="13"/>
  <c r="G331" i="13"/>
  <c r="E331" i="13"/>
  <c r="C331" i="13"/>
  <c r="A331" i="13"/>
  <c r="G330" i="13"/>
  <c r="E330" i="13"/>
  <c r="C330" i="13"/>
  <c r="A330" i="13"/>
  <c r="G329" i="13"/>
  <c r="E329" i="13"/>
  <c r="C329" i="13"/>
  <c r="A329" i="13"/>
  <c r="G328" i="13"/>
  <c r="E328" i="13"/>
  <c r="C328" i="13"/>
  <c r="A328" i="13"/>
  <c r="G327" i="13"/>
  <c r="E327" i="13"/>
  <c r="C327" i="13"/>
  <c r="A327" i="13"/>
  <c r="G326" i="13"/>
  <c r="E326" i="13"/>
  <c r="C326" i="13"/>
  <c r="A326" i="13"/>
  <c r="G325" i="13"/>
  <c r="E325" i="13"/>
  <c r="C325" i="13"/>
  <c r="A325" i="13"/>
  <c r="G324" i="13"/>
  <c r="E324" i="13"/>
  <c r="C324" i="13"/>
  <c r="A324" i="13"/>
  <c r="G323" i="13"/>
  <c r="E323" i="13"/>
  <c r="C323" i="13"/>
  <c r="A323" i="13"/>
  <c r="G322" i="13"/>
  <c r="E322" i="13"/>
  <c r="C322" i="13"/>
  <c r="A322" i="13"/>
  <c r="G321" i="13"/>
  <c r="E321" i="13"/>
  <c r="C321" i="13"/>
  <c r="A321" i="13"/>
  <c r="G320" i="13"/>
  <c r="E320" i="13"/>
  <c r="C320" i="13"/>
  <c r="A320" i="13"/>
  <c r="G319" i="13"/>
  <c r="E319" i="13"/>
  <c r="C319" i="13"/>
  <c r="A319" i="13"/>
  <c r="G318" i="13"/>
  <c r="E318" i="13"/>
  <c r="C318" i="13"/>
  <c r="A318" i="13"/>
  <c r="G317" i="13"/>
  <c r="E317" i="13"/>
  <c r="C317" i="13"/>
  <c r="A317" i="13"/>
  <c r="G316" i="13"/>
  <c r="E316" i="13"/>
  <c r="C316" i="13"/>
  <c r="A316" i="13"/>
  <c r="G315" i="13"/>
  <c r="E315" i="13"/>
  <c r="C315" i="13"/>
  <c r="A315" i="13"/>
  <c r="G310" i="13"/>
  <c r="E310" i="13"/>
  <c r="C310" i="13"/>
  <c r="A310" i="13"/>
  <c r="G309" i="13"/>
  <c r="E309" i="13"/>
  <c r="C309" i="13"/>
  <c r="A309" i="13"/>
  <c r="G308" i="13"/>
  <c r="E308" i="13"/>
  <c r="C308" i="13"/>
  <c r="A308" i="13"/>
  <c r="G307" i="13"/>
  <c r="E307" i="13"/>
  <c r="C307" i="13"/>
  <c r="A307" i="13"/>
  <c r="G306" i="13"/>
  <c r="E306" i="13"/>
  <c r="C306" i="13"/>
  <c r="A306" i="13"/>
  <c r="G305" i="13"/>
  <c r="E305" i="13"/>
  <c r="C305" i="13"/>
  <c r="A305" i="13"/>
  <c r="G304" i="13"/>
  <c r="E304" i="13"/>
  <c r="C304" i="13"/>
  <c r="A304" i="13"/>
  <c r="G303" i="13"/>
  <c r="E303" i="13"/>
  <c r="C303" i="13"/>
  <c r="A303" i="13"/>
  <c r="G302" i="13"/>
  <c r="E302" i="13"/>
  <c r="C302" i="13"/>
  <c r="A302" i="13"/>
  <c r="G301" i="13"/>
  <c r="E301" i="13"/>
  <c r="C301" i="13"/>
  <c r="A301" i="13"/>
  <c r="G300" i="13"/>
  <c r="E300" i="13"/>
  <c r="C300" i="13"/>
  <c r="A300" i="13"/>
  <c r="G299" i="13"/>
  <c r="E299" i="13"/>
  <c r="C299" i="13"/>
  <c r="A299" i="13"/>
  <c r="G298" i="13"/>
  <c r="E298" i="13"/>
  <c r="C298" i="13"/>
  <c r="A298" i="13"/>
  <c r="G297" i="13"/>
  <c r="E297" i="13"/>
  <c r="C297" i="13"/>
  <c r="A297" i="13"/>
  <c r="G296" i="13"/>
  <c r="E296" i="13"/>
  <c r="C296" i="13"/>
  <c r="A296" i="13"/>
  <c r="G295" i="13"/>
  <c r="E295" i="13"/>
  <c r="C295" i="13"/>
  <c r="A295" i="13"/>
  <c r="G294" i="13"/>
  <c r="E294" i="13"/>
  <c r="C294" i="13"/>
  <c r="A294" i="13"/>
  <c r="G293" i="13"/>
  <c r="E293" i="13"/>
  <c r="C293" i="13"/>
  <c r="A293" i="13"/>
  <c r="G292" i="13"/>
  <c r="E292" i="13"/>
  <c r="C292" i="13"/>
  <c r="A292" i="13"/>
  <c r="G291" i="13"/>
  <c r="E291" i="13"/>
  <c r="C291" i="13"/>
  <c r="A291" i="13"/>
  <c r="G290" i="13"/>
  <c r="E290" i="13"/>
  <c r="C290" i="13"/>
  <c r="A290" i="13"/>
  <c r="G289" i="13"/>
  <c r="E289" i="13"/>
  <c r="C289" i="13"/>
  <c r="A289" i="13"/>
  <c r="G288" i="13"/>
  <c r="E288" i="13"/>
  <c r="C288" i="13"/>
  <c r="A288" i="13"/>
  <c r="G287" i="13"/>
  <c r="E287" i="13"/>
  <c r="C287" i="13"/>
  <c r="A287" i="13"/>
  <c r="G286" i="13"/>
  <c r="E286" i="13"/>
  <c r="C286" i="13"/>
  <c r="A286" i="13"/>
  <c r="G285" i="13"/>
  <c r="E285" i="13"/>
  <c r="C285" i="13"/>
  <c r="A285" i="13"/>
  <c r="G284" i="13"/>
  <c r="E284" i="13"/>
  <c r="C284" i="13"/>
  <c r="A284" i="13"/>
  <c r="G283" i="13"/>
  <c r="E283" i="13"/>
  <c r="C283" i="13"/>
  <c r="A283" i="13"/>
  <c r="G282" i="13"/>
  <c r="E282" i="13"/>
  <c r="C282" i="13"/>
  <c r="A282" i="13"/>
  <c r="G281" i="13"/>
  <c r="E281" i="13"/>
  <c r="C281" i="13"/>
  <c r="A281" i="13"/>
  <c r="G280" i="13"/>
  <c r="E280" i="13"/>
  <c r="C280" i="13"/>
  <c r="A280" i="13"/>
  <c r="G279" i="13"/>
  <c r="E279" i="13"/>
  <c r="C279" i="13"/>
  <c r="A279" i="13"/>
  <c r="G278" i="13"/>
  <c r="E278" i="13"/>
  <c r="C278" i="13"/>
  <c r="A278" i="13"/>
  <c r="G277" i="13"/>
  <c r="E277" i="13"/>
  <c r="C277" i="13"/>
  <c r="A277" i="13"/>
  <c r="G272" i="13"/>
  <c r="E272" i="13"/>
  <c r="C272" i="13"/>
  <c r="A272" i="13"/>
  <c r="G271" i="13"/>
  <c r="E271" i="13"/>
  <c r="C271" i="13"/>
  <c r="A271" i="13"/>
  <c r="G270" i="13"/>
  <c r="E270" i="13"/>
  <c r="C270" i="13"/>
  <c r="A270" i="13"/>
  <c r="G269" i="13"/>
  <c r="E269" i="13"/>
  <c r="C269" i="13"/>
  <c r="A269" i="13"/>
  <c r="G268" i="13"/>
  <c r="E268" i="13"/>
  <c r="C268" i="13"/>
  <c r="A268" i="13"/>
  <c r="G267" i="13"/>
  <c r="E267" i="13"/>
  <c r="C267" i="13"/>
  <c r="A267" i="13"/>
  <c r="G266" i="13"/>
  <c r="E266" i="13"/>
  <c r="C266" i="13"/>
  <c r="A266" i="13"/>
  <c r="G265" i="13"/>
  <c r="E265" i="13"/>
  <c r="C265" i="13"/>
  <c r="A265" i="13"/>
  <c r="G264" i="13"/>
  <c r="E264" i="13"/>
  <c r="C264" i="13"/>
  <c r="A264" i="13"/>
  <c r="G263" i="13"/>
  <c r="E263" i="13"/>
  <c r="C263" i="13"/>
  <c r="A263" i="13"/>
  <c r="G262" i="13"/>
  <c r="E262" i="13"/>
  <c r="C262" i="13"/>
  <c r="A262" i="13"/>
  <c r="G261" i="13"/>
  <c r="E261" i="13"/>
  <c r="C261" i="13"/>
  <c r="A261" i="13"/>
  <c r="G260" i="13"/>
  <c r="E260" i="13"/>
  <c r="C260" i="13"/>
  <c r="A260" i="13"/>
  <c r="G259" i="13"/>
  <c r="E259" i="13"/>
  <c r="C259" i="13"/>
  <c r="A259" i="13"/>
  <c r="G258" i="13"/>
  <c r="E258" i="13"/>
  <c r="C258" i="13"/>
  <c r="A258" i="13"/>
  <c r="G257" i="13"/>
  <c r="E257" i="13"/>
  <c r="C257" i="13"/>
  <c r="A257" i="13"/>
  <c r="G256" i="13"/>
  <c r="E256" i="13"/>
  <c r="C256" i="13"/>
  <c r="A256" i="13"/>
  <c r="G255" i="13"/>
  <c r="E255" i="13"/>
  <c r="C255" i="13"/>
  <c r="A255" i="13"/>
  <c r="G254" i="13"/>
  <c r="E254" i="13"/>
  <c r="C254" i="13"/>
  <c r="A254" i="13"/>
  <c r="G253" i="13"/>
  <c r="E253" i="13"/>
  <c r="C253" i="13"/>
  <c r="A253" i="13"/>
  <c r="G252" i="13"/>
  <c r="E252" i="13"/>
  <c r="C252" i="13"/>
  <c r="A252" i="13"/>
  <c r="G251" i="13"/>
  <c r="E251" i="13"/>
  <c r="C251" i="13"/>
  <c r="A251" i="13"/>
  <c r="G250" i="13"/>
  <c r="E250" i="13"/>
  <c r="C250" i="13"/>
  <c r="A250" i="13"/>
  <c r="G249" i="13"/>
  <c r="E249" i="13"/>
  <c r="C249" i="13"/>
  <c r="A249" i="13"/>
  <c r="G248" i="13"/>
  <c r="E248" i="13"/>
  <c r="C248" i="13"/>
  <c r="A248" i="13"/>
  <c r="G247" i="13"/>
  <c r="E247" i="13"/>
  <c r="C247" i="13"/>
  <c r="A247" i="13"/>
  <c r="G246" i="13"/>
  <c r="E246" i="13"/>
  <c r="C246" i="13"/>
  <c r="A246" i="13"/>
  <c r="G245" i="13"/>
  <c r="E245" i="13"/>
  <c r="C245" i="13"/>
  <c r="A245" i="13"/>
  <c r="G244" i="13"/>
  <c r="E244" i="13"/>
  <c r="C244" i="13"/>
  <c r="A244" i="13"/>
  <c r="G243" i="13"/>
  <c r="E243" i="13"/>
  <c r="C243" i="13"/>
  <c r="A243" i="13"/>
  <c r="G242" i="13"/>
  <c r="E242" i="13"/>
  <c r="C242" i="13"/>
  <c r="A242" i="13"/>
  <c r="G241" i="13"/>
  <c r="E241" i="13"/>
  <c r="C241" i="13"/>
  <c r="A241" i="13"/>
  <c r="G240" i="13"/>
  <c r="E240" i="13"/>
  <c r="C240" i="13"/>
  <c r="A240" i="13"/>
  <c r="G239" i="13"/>
  <c r="E239" i="13"/>
  <c r="C239" i="13"/>
  <c r="A239" i="13"/>
  <c r="G234" i="13"/>
  <c r="E234" i="13"/>
  <c r="C234" i="13"/>
  <c r="A234" i="13"/>
  <c r="G233" i="13"/>
  <c r="E233" i="13"/>
  <c r="C233" i="13"/>
  <c r="A233" i="13"/>
  <c r="G232" i="13"/>
  <c r="E232" i="13"/>
  <c r="C232" i="13"/>
  <c r="A232" i="13"/>
  <c r="G231" i="13"/>
  <c r="E231" i="13"/>
  <c r="C231" i="13"/>
  <c r="A231" i="13"/>
  <c r="G230" i="13"/>
  <c r="E230" i="13"/>
  <c r="C230" i="13"/>
  <c r="A230" i="13"/>
  <c r="G229" i="13"/>
  <c r="E229" i="13"/>
  <c r="C229" i="13"/>
  <c r="A229" i="13"/>
  <c r="G228" i="13"/>
  <c r="E228" i="13"/>
  <c r="C228" i="13"/>
  <c r="A228" i="13"/>
  <c r="G227" i="13"/>
  <c r="E227" i="13"/>
  <c r="C227" i="13"/>
  <c r="A227" i="13"/>
  <c r="G226" i="13"/>
  <c r="E226" i="13"/>
  <c r="C226" i="13"/>
  <c r="A226" i="13"/>
  <c r="G225" i="13"/>
  <c r="E225" i="13"/>
  <c r="C225" i="13"/>
  <c r="A225" i="13"/>
  <c r="G224" i="13"/>
  <c r="E224" i="13"/>
  <c r="C224" i="13"/>
  <c r="A224" i="13"/>
  <c r="G223" i="13"/>
  <c r="E223" i="13"/>
  <c r="C223" i="13"/>
  <c r="A223" i="13"/>
  <c r="G222" i="13"/>
  <c r="E222" i="13"/>
  <c r="C222" i="13"/>
  <c r="A222" i="13"/>
  <c r="G221" i="13"/>
  <c r="E221" i="13"/>
  <c r="C221" i="13"/>
  <c r="A221" i="13"/>
  <c r="G220" i="13"/>
  <c r="E220" i="13"/>
  <c r="C220" i="13"/>
  <c r="A220" i="13"/>
  <c r="G219" i="13"/>
  <c r="E219" i="13"/>
  <c r="C219" i="13"/>
  <c r="A219" i="13"/>
  <c r="G218" i="13"/>
  <c r="E218" i="13"/>
  <c r="C218" i="13"/>
  <c r="A218" i="13"/>
  <c r="G217" i="13"/>
  <c r="E217" i="13"/>
  <c r="C217" i="13"/>
  <c r="A217" i="13"/>
  <c r="G216" i="13"/>
  <c r="E216" i="13"/>
  <c r="C216" i="13"/>
  <c r="A216" i="13"/>
  <c r="G215" i="13"/>
  <c r="E215" i="13"/>
  <c r="C215" i="13"/>
  <c r="A215" i="13"/>
  <c r="G214" i="13"/>
  <c r="E214" i="13"/>
  <c r="C214" i="13"/>
  <c r="A214" i="13"/>
  <c r="G213" i="13"/>
  <c r="E213" i="13"/>
  <c r="C213" i="13"/>
  <c r="A213" i="13"/>
  <c r="G212" i="13"/>
  <c r="E212" i="13"/>
  <c r="C212" i="13"/>
  <c r="A212" i="13"/>
  <c r="G211" i="13"/>
  <c r="E211" i="13"/>
  <c r="C211" i="13"/>
  <c r="A211" i="13"/>
  <c r="G210" i="13"/>
  <c r="E210" i="13"/>
  <c r="C210" i="13"/>
  <c r="A210" i="13"/>
  <c r="G209" i="13"/>
  <c r="E209" i="13"/>
  <c r="C209" i="13"/>
  <c r="A209" i="13"/>
  <c r="G208" i="13"/>
  <c r="E208" i="13"/>
  <c r="C208" i="13"/>
  <c r="A208" i="13"/>
  <c r="G207" i="13"/>
  <c r="E207" i="13"/>
  <c r="C207" i="13"/>
  <c r="A207" i="13"/>
  <c r="G206" i="13"/>
  <c r="E206" i="13"/>
  <c r="C206" i="13"/>
  <c r="A206" i="13"/>
  <c r="G205" i="13"/>
  <c r="E205" i="13"/>
  <c r="C205" i="13"/>
  <c r="A205" i="13"/>
  <c r="G204" i="13"/>
  <c r="E204" i="13"/>
  <c r="C204" i="13"/>
  <c r="A204" i="13"/>
  <c r="G203" i="13"/>
  <c r="E203" i="13"/>
  <c r="C203" i="13"/>
  <c r="A203" i="13"/>
  <c r="G202" i="13"/>
  <c r="E202" i="13"/>
  <c r="C202" i="13"/>
  <c r="A202" i="13"/>
  <c r="G201" i="13"/>
  <c r="E201" i="13"/>
  <c r="C201" i="13"/>
  <c r="A201" i="13"/>
  <c r="G191" i="13"/>
  <c r="E191" i="13"/>
  <c r="C191" i="13"/>
  <c r="A191" i="13"/>
  <c r="G190" i="13"/>
  <c r="E190" i="13"/>
  <c r="C190" i="13"/>
  <c r="A190" i="13"/>
  <c r="G189" i="13"/>
  <c r="E189" i="13"/>
  <c r="C189" i="13"/>
  <c r="A189" i="13"/>
  <c r="G188" i="13"/>
  <c r="E188" i="13"/>
  <c r="C188" i="13"/>
  <c r="A188" i="13"/>
  <c r="G187" i="13"/>
  <c r="E187" i="13"/>
  <c r="C187" i="13"/>
  <c r="G186" i="13"/>
  <c r="E186" i="13"/>
  <c r="C186" i="13"/>
  <c r="G185" i="13"/>
  <c r="E185" i="13"/>
  <c r="C185" i="13"/>
  <c r="A185" i="13"/>
  <c r="G184" i="13"/>
  <c r="E184" i="13"/>
  <c r="C184" i="13"/>
  <c r="A184" i="13"/>
  <c r="G183" i="13"/>
  <c r="E183" i="13"/>
  <c r="C183" i="13"/>
  <c r="A183" i="13"/>
  <c r="G182" i="13"/>
  <c r="E182" i="13"/>
  <c r="C182" i="13"/>
  <c r="G181" i="13"/>
  <c r="E181" i="13"/>
  <c r="C181" i="13"/>
  <c r="A181" i="13"/>
  <c r="G180" i="13"/>
  <c r="E180" i="13"/>
  <c r="C180" i="13"/>
  <c r="A180" i="13"/>
  <c r="G179" i="13"/>
  <c r="E179" i="13"/>
  <c r="C179" i="13"/>
  <c r="G178" i="13"/>
  <c r="E178" i="13"/>
  <c r="C178" i="13"/>
  <c r="G177" i="13"/>
  <c r="E177" i="13"/>
  <c r="C177" i="13"/>
  <c r="A177" i="13"/>
  <c r="G176" i="13"/>
  <c r="E176" i="13"/>
  <c r="C176" i="13"/>
  <c r="A176" i="13"/>
  <c r="G175" i="13"/>
  <c r="E175" i="13"/>
  <c r="C175" i="13"/>
  <c r="G174" i="13"/>
  <c r="E174" i="13"/>
  <c r="C174" i="13"/>
  <c r="G173" i="13"/>
  <c r="E173" i="13"/>
  <c r="C173" i="13"/>
  <c r="G172" i="13"/>
  <c r="E172" i="13"/>
  <c r="C172" i="13"/>
  <c r="G171" i="13"/>
  <c r="E171" i="13"/>
  <c r="C171" i="13"/>
  <c r="G170" i="13"/>
  <c r="E170" i="13"/>
  <c r="C170" i="13"/>
  <c r="G169" i="13"/>
  <c r="E169" i="13"/>
  <c r="C169" i="13"/>
  <c r="A169" i="13"/>
  <c r="G168" i="13"/>
  <c r="E168" i="13"/>
  <c r="C168" i="13"/>
  <c r="A168" i="13"/>
  <c r="G167" i="13"/>
  <c r="E167" i="13"/>
  <c r="C167" i="13"/>
  <c r="G166" i="13"/>
  <c r="E166" i="13"/>
  <c r="C166" i="13"/>
  <c r="G165" i="13"/>
  <c r="E165" i="13"/>
  <c r="C165" i="13"/>
  <c r="A165" i="13"/>
  <c r="G164" i="13"/>
  <c r="E164" i="13"/>
  <c r="C164" i="13"/>
  <c r="A164" i="13"/>
  <c r="G163" i="13"/>
  <c r="E163" i="13"/>
  <c r="C163" i="13"/>
  <c r="A163" i="13"/>
  <c r="G162" i="13"/>
  <c r="E162" i="13"/>
  <c r="C162" i="13"/>
  <c r="G161" i="13"/>
  <c r="E161" i="13"/>
  <c r="C161" i="13"/>
  <c r="A161" i="13"/>
  <c r="G160" i="13"/>
  <c r="E160" i="13"/>
  <c r="C160" i="13"/>
  <c r="A160" i="13"/>
  <c r="G108" i="13"/>
  <c r="E108" i="13"/>
  <c r="C108" i="13"/>
  <c r="A108" i="13"/>
  <c r="G155" i="13"/>
  <c r="E155" i="13"/>
  <c r="C155" i="13"/>
  <c r="A155" i="13"/>
  <c r="G151" i="13"/>
  <c r="E151" i="13"/>
  <c r="C151" i="13"/>
  <c r="A151" i="13"/>
  <c r="G150" i="13"/>
  <c r="E150" i="13"/>
  <c r="C150" i="13"/>
  <c r="A150" i="13"/>
  <c r="G149" i="13"/>
  <c r="E149" i="13"/>
  <c r="C149" i="13"/>
  <c r="A149" i="13"/>
  <c r="G148" i="13"/>
  <c r="E148" i="13"/>
  <c r="C148" i="13"/>
  <c r="A148" i="13"/>
  <c r="G147" i="13"/>
  <c r="E147" i="13"/>
  <c r="C147" i="13"/>
  <c r="A147" i="13"/>
  <c r="G146" i="13"/>
  <c r="E146" i="13"/>
  <c r="C146" i="13"/>
  <c r="A146" i="13"/>
  <c r="G145" i="13"/>
  <c r="E145" i="13"/>
  <c r="C145" i="13"/>
  <c r="G144" i="13"/>
  <c r="E144" i="13"/>
  <c r="C144" i="13"/>
  <c r="G143" i="13"/>
  <c r="E143" i="13"/>
  <c r="C143" i="13"/>
  <c r="G142" i="13"/>
  <c r="E142" i="13"/>
  <c r="C142" i="13"/>
  <c r="G141" i="13"/>
  <c r="E141" i="13"/>
  <c r="C141" i="13"/>
  <c r="A141" i="13"/>
  <c r="G140" i="13"/>
  <c r="E140" i="13"/>
  <c r="C140" i="13"/>
  <c r="G139" i="13"/>
  <c r="E139" i="13"/>
  <c r="C139" i="13"/>
  <c r="A139" i="13"/>
  <c r="G138" i="13"/>
  <c r="E138" i="13"/>
  <c r="C138" i="13"/>
  <c r="A138" i="13"/>
  <c r="G137" i="13"/>
  <c r="E137" i="13"/>
  <c r="C137" i="13"/>
  <c r="G136" i="13"/>
  <c r="E136" i="13"/>
  <c r="C136" i="13"/>
  <c r="G135" i="13"/>
  <c r="E135" i="13"/>
  <c r="C135" i="13"/>
  <c r="A135" i="13"/>
  <c r="G134" i="13"/>
  <c r="E134" i="13"/>
  <c r="C134" i="13"/>
  <c r="A134" i="13"/>
  <c r="G133" i="13"/>
  <c r="E133" i="13"/>
  <c r="C133" i="13"/>
  <c r="G132" i="13"/>
  <c r="E132" i="13"/>
  <c r="C132" i="13"/>
  <c r="G131" i="13"/>
  <c r="E131" i="13"/>
  <c r="C131" i="13"/>
  <c r="A131" i="13"/>
  <c r="G130" i="13"/>
  <c r="E130" i="13"/>
  <c r="C130" i="13"/>
  <c r="A130" i="13"/>
  <c r="G129" i="13"/>
  <c r="E129" i="13"/>
  <c r="C129" i="13"/>
  <c r="G128" i="13"/>
  <c r="E128" i="13"/>
  <c r="C128" i="13"/>
  <c r="G127" i="13"/>
  <c r="E127" i="13"/>
  <c r="C127" i="13"/>
  <c r="A127" i="13"/>
  <c r="G126" i="13"/>
  <c r="E126" i="13"/>
  <c r="C126" i="13"/>
  <c r="A126" i="13"/>
  <c r="G125" i="13"/>
  <c r="E125" i="13"/>
  <c r="C125" i="13"/>
  <c r="G124" i="13"/>
  <c r="E124" i="13"/>
  <c r="C124" i="13"/>
  <c r="G123" i="13"/>
  <c r="E123" i="13"/>
  <c r="C123" i="13"/>
  <c r="A123" i="13"/>
  <c r="G122" i="13"/>
  <c r="E122" i="13"/>
  <c r="C122" i="13"/>
  <c r="A122" i="13"/>
  <c r="G121" i="13"/>
  <c r="E121" i="13"/>
  <c r="C121" i="13"/>
  <c r="G120" i="13"/>
  <c r="E120" i="13"/>
  <c r="C120" i="13"/>
  <c r="G119" i="13"/>
  <c r="E119" i="13"/>
  <c r="C119" i="13"/>
  <c r="A119" i="13"/>
  <c r="A44" i="13"/>
  <c r="A45" i="13"/>
  <c r="A46" i="13"/>
  <c r="A47" i="13"/>
  <c r="A48" i="13"/>
  <c r="A43" i="13"/>
  <c r="J106" i="15" l="1"/>
  <c r="J155" i="13"/>
  <c r="G153" i="17"/>
  <c r="G154" i="17" s="1"/>
  <c r="E176" i="17"/>
  <c r="J104" i="17"/>
  <c r="H104" i="17" s="1"/>
  <c r="G41" i="17"/>
  <c r="F176" i="17"/>
  <c r="G176" i="17"/>
  <c r="A65" i="17"/>
  <c r="J538" i="13"/>
  <c r="J500" i="13"/>
  <c r="J462" i="13"/>
  <c r="J424" i="13"/>
  <c r="J386" i="13"/>
  <c r="J310" i="13"/>
  <c r="J272" i="13"/>
  <c r="J234" i="13"/>
  <c r="J348" i="13"/>
  <c r="G107" i="13"/>
  <c r="G106" i="13"/>
  <c r="G105" i="13"/>
  <c r="G104" i="13"/>
  <c r="G103" i="13"/>
  <c r="G102" i="13"/>
  <c r="G101" i="13"/>
  <c r="G100" i="13"/>
  <c r="G99" i="13"/>
  <c r="G98" i="13"/>
  <c r="G97" i="13"/>
  <c r="G96" i="13"/>
  <c r="G95" i="13"/>
  <c r="G94" i="13"/>
  <c r="G93" i="13"/>
  <c r="G92" i="13"/>
  <c r="G91" i="13"/>
  <c r="G90" i="13"/>
  <c r="G89" i="13"/>
  <c r="G88" i="13"/>
  <c r="G87" i="13"/>
  <c r="G86" i="13"/>
  <c r="G85" i="13"/>
  <c r="G84" i="13"/>
  <c r="G83" i="13"/>
  <c r="G82" i="13"/>
  <c r="G81" i="13"/>
  <c r="G80" i="13"/>
  <c r="G79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90" i="13"/>
  <c r="E89" i="13"/>
  <c r="E88" i="13"/>
  <c r="E87" i="13"/>
  <c r="E86" i="13"/>
  <c r="E85" i="13"/>
  <c r="E84" i="13"/>
  <c r="E83" i="13"/>
  <c r="E82" i="13"/>
  <c r="E81" i="13"/>
  <c r="E80" i="13"/>
  <c r="E79" i="13"/>
  <c r="C107" i="13"/>
  <c r="C106" i="13"/>
  <c r="C105" i="13"/>
  <c r="C104" i="13"/>
  <c r="C103" i="13"/>
  <c r="C102" i="13"/>
  <c r="C101" i="13"/>
  <c r="C100" i="13"/>
  <c r="C99" i="13"/>
  <c r="C98" i="13"/>
  <c r="C97" i="13"/>
  <c r="C96" i="13"/>
  <c r="C95" i="13"/>
  <c r="C94" i="13"/>
  <c r="C93" i="13"/>
  <c r="C92" i="13"/>
  <c r="C91" i="13"/>
  <c r="C90" i="13"/>
  <c r="C89" i="13"/>
  <c r="C88" i="13"/>
  <c r="C87" i="13"/>
  <c r="C86" i="13"/>
  <c r="C85" i="13"/>
  <c r="C84" i="13"/>
  <c r="C83" i="13"/>
  <c r="C82" i="13"/>
  <c r="C81" i="13"/>
  <c r="C80" i="13"/>
  <c r="C79" i="13"/>
  <c r="A107" i="13"/>
  <c r="A106" i="13"/>
  <c r="A105" i="13"/>
  <c r="A104" i="13"/>
  <c r="A103" i="13"/>
  <c r="A102" i="13"/>
  <c r="A101" i="13"/>
  <c r="A100" i="13"/>
  <c r="A99" i="13"/>
  <c r="A98" i="13"/>
  <c r="A97" i="13"/>
  <c r="A96" i="13"/>
  <c r="A95" i="13"/>
  <c r="A94" i="13"/>
  <c r="A93" i="13"/>
  <c r="A92" i="13"/>
  <c r="A91" i="13"/>
  <c r="A90" i="13"/>
  <c r="A89" i="13"/>
  <c r="A88" i="13"/>
  <c r="A87" i="13"/>
  <c r="A86" i="13"/>
  <c r="A85" i="13"/>
  <c r="A84" i="13"/>
  <c r="A83" i="13"/>
  <c r="A82" i="13"/>
  <c r="A81" i="13"/>
  <c r="A80" i="13"/>
  <c r="A79" i="13"/>
  <c r="G78" i="13"/>
  <c r="E78" i="13"/>
  <c r="C78" i="13"/>
  <c r="A78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F31" i="13"/>
  <c r="F30" i="13"/>
  <c r="F29" i="13"/>
  <c r="F28" i="13"/>
  <c r="F27" i="13"/>
  <c r="F26" i="13"/>
  <c r="F25" i="13"/>
  <c r="F24" i="13"/>
  <c r="F23" i="13"/>
  <c r="F22" i="13"/>
  <c r="F21" i="13"/>
  <c r="F20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A31" i="13"/>
  <c r="A30" i="13"/>
  <c r="A29" i="13"/>
  <c r="A28" i="13"/>
  <c r="A27" i="13"/>
  <c r="A26" i="13"/>
  <c r="A25" i="13"/>
  <c r="F48" i="13" s="1"/>
  <c r="A24" i="13"/>
  <c r="F47" i="13" s="1"/>
  <c r="A23" i="13"/>
  <c r="F46" i="13" s="1"/>
  <c r="A22" i="13"/>
  <c r="F45" i="13" s="1"/>
  <c r="A21" i="13"/>
  <c r="F44" i="13" s="1"/>
  <c r="A20" i="13"/>
  <c r="F43" i="13" s="1"/>
  <c r="D12" i="13"/>
  <c r="D72" i="13" s="1"/>
  <c r="D11" i="13"/>
  <c r="D71" i="13" s="1"/>
  <c r="D10" i="13"/>
  <c r="D70" i="13" s="1"/>
  <c r="F13" i="13"/>
  <c r="E13" i="13"/>
  <c r="D13" i="13"/>
  <c r="A13" i="13"/>
  <c r="A12" i="13"/>
  <c r="A72" i="13" s="1"/>
  <c r="A11" i="13"/>
  <c r="A71" i="13" s="1"/>
  <c r="A10" i="13"/>
  <c r="A70" i="13" s="1"/>
  <c r="D9" i="13"/>
  <c r="D69" i="13" s="1"/>
  <c r="A9" i="13"/>
  <c r="A69" i="13" s="1"/>
  <c r="D8" i="13"/>
  <c r="D68" i="13" s="1"/>
  <c r="A8" i="13"/>
  <c r="A68" i="13" s="1"/>
  <c r="E5" i="13"/>
  <c r="D5" i="13"/>
  <c r="D66" i="13" s="1"/>
  <c r="E66" i="13" l="1"/>
  <c r="E562" i="13"/>
  <c r="G44" i="17"/>
  <c r="G42" i="17"/>
  <c r="F73" i="13"/>
  <c r="E564" i="13"/>
  <c r="A73" i="13"/>
  <c r="D563" i="13"/>
  <c r="D73" i="13"/>
  <c r="E563" i="13"/>
  <c r="E73" i="13"/>
  <c r="D564" i="13"/>
  <c r="J114" i="13"/>
  <c r="G34" i="13"/>
  <c r="A38" i="13" s="1"/>
  <c r="G104" i="12"/>
  <c r="G104" i="11"/>
  <c r="G104" i="10"/>
  <c r="G104" i="9"/>
  <c r="G104" i="8"/>
  <c r="G104" i="7"/>
  <c r="G104" i="6"/>
  <c r="G104" i="5"/>
  <c r="G104" i="16"/>
  <c r="G107" i="3"/>
  <c r="J196" i="13" s="1"/>
  <c r="D31" i="12"/>
  <c r="A30" i="12"/>
  <c r="D31" i="11"/>
  <c r="A30" i="11"/>
  <c r="D31" i="10"/>
  <c r="A30" i="10"/>
  <c r="D31" i="9"/>
  <c r="A30" i="9"/>
  <c r="D31" i="8"/>
  <c r="A30" i="8"/>
  <c r="D31" i="7"/>
  <c r="A30" i="7"/>
  <c r="D31" i="6"/>
  <c r="A30" i="6"/>
  <c r="D31" i="5"/>
  <c r="A30" i="5"/>
  <c r="D31" i="16"/>
  <c r="A30" i="16"/>
  <c r="D20" i="13"/>
  <c r="G540" i="13" l="1"/>
  <c r="G43" i="13" s="1"/>
  <c r="G49" i="13" s="1"/>
  <c r="D20" i="10"/>
  <c r="D29" i="13"/>
  <c r="D20" i="8"/>
  <c r="D27" i="13"/>
  <c r="D20" i="6"/>
  <c r="D25" i="13"/>
  <c r="D20" i="16"/>
  <c r="D23" i="13"/>
  <c r="D20" i="15"/>
  <c r="D21" i="13"/>
  <c r="D20" i="12"/>
  <c r="D31" i="13"/>
  <c r="D20" i="11"/>
  <c r="D30" i="13"/>
  <c r="D20" i="9"/>
  <c r="D28" i="13"/>
  <c r="D20" i="7"/>
  <c r="D26" i="13"/>
  <c r="D20" i="5"/>
  <c r="D24" i="13"/>
  <c r="D20" i="3"/>
  <c r="D22" i="13"/>
  <c r="G542" i="13" l="1"/>
  <c r="D36" i="15"/>
  <c r="D37" i="15"/>
  <c r="D38" i="15"/>
  <c r="D39" i="15"/>
  <c r="D40" i="15"/>
  <c r="D35" i="15"/>
  <c r="G35" i="1"/>
  <c r="G36" i="1"/>
  <c r="G37" i="1"/>
  <c r="G38" i="1"/>
  <c r="G39" i="1"/>
  <c r="G40" i="1"/>
  <c r="C178" i="16"/>
  <c r="A176" i="16"/>
  <c r="C156" i="16"/>
  <c r="G152" i="16"/>
  <c r="G40" i="16" s="1"/>
  <c r="I23" i="14"/>
  <c r="G143" i="16"/>
  <c r="G39" i="16" s="1"/>
  <c r="G137" i="16"/>
  <c r="G38" i="16" s="1"/>
  <c r="G125" i="16"/>
  <c r="F23" i="14"/>
  <c r="J124" i="16" s="1"/>
  <c r="G112" i="16"/>
  <c r="G36" i="16" s="1"/>
  <c r="E23" i="14"/>
  <c r="J111" i="16" s="1"/>
  <c r="G35" i="16"/>
  <c r="C66" i="16"/>
  <c r="D13" i="16"/>
  <c r="D65" i="16" s="1"/>
  <c r="D9" i="16"/>
  <c r="D61" i="16" s="1"/>
  <c r="B57" i="16"/>
  <c r="D40" i="16"/>
  <c r="D39" i="16"/>
  <c r="D38" i="16"/>
  <c r="D37" i="16"/>
  <c r="D36" i="16"/>
  <c r="G26" i="16"/>
  <c r="D20" i="1"/>
  <c r="F13" i="16"/>
  <c r="F65" i="16" s="1"/>
  <c r="E13" i="16"/>
  <c r="F176" i="16" s="1"/>
  <c r="E176" i="16"/>
  <c r="A13" i="16"/>
  <c r="D12" i="16"/>
  <c r="D64" i="16" s="1"/>
  <c r="A12" i="16"/>
  <c r="A64" i="16" s="1"/>
  <c r="D11" i="16"/>
  <c r="D63" i="16" s="1"/>
  <c r="A11" i="16"/>
  <c r="A63" i="16" s="1"/>
  <c r="D10" i="16"/>
  <c r="D62" i="16" s="1"/>
  <c r="A10" i="16"/>
  <c r="A62" i="16" s="1"/>
  <c r="A9" i="16"/>
  <c r="A61" i="16" s="1"/>
  <c r="D8" i="16"/>
  <c r="D60" i="16" s="1"/>
  <c r="A8" i="16"/>
  <c r="A60" i="16" s="1"/>
  <c r="E5" i="16"/>
  <c r="E58" i="16" s="1"/>
  <c r="D5" i="16"/>
  <c r="D58" i="16" s="1"/>
  <c r="C181" i="15"/>
  <c r="A179" i="15"/>
  <c r="C159" i="15"/>
  <c r="G155" i="15"/>
  <c r="G40" i="15" s="1"/>
  <c r="G146" i="15"/>
  <c r="G39" i="15" s="1"/>
  <c r="G140" i="15"/>
  <c r="G38" i="15" s="1"/>
  <c r="G128" i="15"/>
  <c r="G37" i="15" s="1"/>
  <c r="G115" i="15"/>
  <c r="G36" i="15" s="1"/>
  <c r="J127" i="15"/>
  <c r="G107" i="15"/>
  <c r="C66" i="15"/>
  <c r="F13" i="15"/>
  <c r="F65" i="15" s="1"/>
  <c r="A12" i="15"/>
  <c r="A64" i="15" s="1"/>
  <c r="D11" i="15"/>
  <c r="D63" i="15" s="1"/>
  <c r="A11" i="15"/>
  <c r="A63" i="15" s="1"/>
  <c r="D10" i="15"/>
  <c r="D62" i="15" s="1"/>
  <c r="A8" i="15"/>
  <c r="A60" i="15" s="1"/>
  <c r="E5" i="15"/>
  <c r="E58" i="15" s="1"/>
  <c r="D5" i="15"/>
  <c r="D58" i="15" s="1"/>
  <c r="B57" i="15"/>
  <c r="E13" i="15"/>
  <c r="D13" i="15"/>
  <c r="E179" i="15" s="1"/>
  <c r="A13" i="15"/>
  <c r="D12" i="15"/>
  <c r="D64" i="15" s="1"/>
  <c r="A10" i="15"/>
  <c r="A62" i="15" s="1"/>
  <c r="D9" i="15"/>
  <c r="D61" i="15" s="1"/>
  <c r="A9" i="15"/>
  <c r="A61" i="15" s="1"/>
  <c r="D8" i="15"/>
  <c r="D60" i="15" s="1"/>
  <c r="D36" i="12"/>
  <c r="D37" i="12"/>
  <c r="D38" i="12"/>
  <c r="D39" i="12"/>
  <c r="D40" i="12"/>
  <c r="D35" i="12"/>
  <c r="D36" i="11"/>
  <c r="D37" i="11"/>
  <c r="D38" i="11"/>
  <c r="D39" i="11"/>
  <c r="D40" i="11"/>
  <c r="D35" i="11"/>
  <c r="D36" i="10"/>
  <c r="D37" i="10"/>
  <c r="D38" i="10"/>
  <c r="D39" i="10"/>
  <c r="D40" i="10"/>
  <c r="D35" i="10"/>
  <c r="D36" i="9"/>
  <c r="D37" i="9"/>
  <c r="D38" i="9"/>
  <c r="D39" i="9"/>
  <c r="D40" i="9"/>
  <c r="D35" i="9"/>
  <c r="D36" i="8"/>
  <c r="D37" i="8"/>
  <c r="D38" i="8"/>
  <c r="D39" i="8"/>
  <c r="D40" i="8"/>
  <c r="D35" i="8"/>
  <c r="D36" i="7"/>
  <c r="D37" i="7"/>
  <c r="D38" i="7"/>
  <c r="D39" i="7"/>
  <c r="D40" i="7"/>
  <c r="D35" i="7"/>
  <c r="D36" i="6"/>
  <c r="D37" i="6"/>
  <c r="D38" i="6"/>
  <c r="D39" i="6"/>
  <c r="D40" i="6"/>
  <c r="D35" i="6"/>
  <c r="D36" i="5"/>
  <c r="D37" i="5"/>
  <c r="D38" i="5"/>
  <c r="D39" i="5"/>
  <c r="D40" i="5"/>
  <c r="D35" i="5"/>
  <c r="D36" i="3"/>
  <c r="D37" i="3"/>
  <c r="D38" i="3"/>
  <c r="D39" i="3"/>
  <c r="D40" i="3"/>
  <c r="D35" i="3"/>
  <c r="D36" i="1"/>
  <c r="D37" i="1"/>
  <c r="D38" i="1"/>
  <c r="D39" i="1"/>
  <c r="D40" i="1"/>
  <c r="D35" i="1"/>
  <c r="C178" i="12"/>
  <c r="F13" i="12"/>
  <c r="G176" i="12" s="1"/>
  <c r="E13" i="12"/>
  <c r="F176" i="12" s="1"/>
  <c r="D13" i="12"/>
  <c r="E176" i="12" s="1"/>
  <c r="A13" i="12"/>
  <c r="A65" i="12" s="1"/>
  <c r="A176" i="12"/>
  <c r="C156" i="12"/>
  <c r="G152" i="12"/>
  <c r="G40" i="12" s="1"/>
  <c r="G143" i="12"/>
  <c r="G39" i="12" s="1"/>
  <c r="G137" i="12"/>
  <c r="G38" i="12" s="1"/>
  <c r="G125" i="12"/>
  <c r="G37" i="12" s="1"/>
  <c r="G112" i="12"/>
  <c r="G36" i="12" s="1"/>
  <c r="C66" i="12"/>
  <c r="E65" i="12"/>
  <c r="D12" i="12"/>
  <c r="D64" i="12" s="1"/>
  <c r="A12" i="12"/>
  <c r="A64" i="12" s="1"/>
  <c r="D11" i="12"/>
  <c r="D63" i="12" s="1"/>
  <c r="A11" i="12"/>
  <c r="A63" i="12" s="1"/>
  <c r="D10" i="12"/>
  <c r="D62" i="12" s="1"/>
  <c r="A10" i="12"/>
  <c r="A62" i="12" s="1"/>
  <c r="D9" i="12"/>
  <c r="D61" i="12" s="1"/>
  <c r="A9" i="12"/>
  <c r="A61" i="12" s="1"/>
  <c r="D8" i="12"/>
  <c r="D60" i="12" s="1"/>
  <c r="A8" i="12"/>
  <c r="A60" i="12" s="1"/>
  <c r="E5" i="12"/>
  <c r="E58" i="12" s="1"/>
  <c r="D5" i="12"/>
  <c r="D58" i="12" s="1"/>
  <c r="B57" i="12"/>
  <c r="G26" i="12"/>
  <c r="G35" i="12"/>
  <c r="C178" i="11"/>
  <c r="F13" i="11"/>
  <c r="G176" i="11" s="1"/>
  <c r="E13" i="11"/>
  <c r="D13" i="11"/>
  <c r="E176" i="11" s="1"/>
  <c r="A13" i="11"/>
  <c r="C176" i="11" s="1"/>
  <c r="A176" i="11"/>
  <c r="C156" i="11"/>
  <c r="G152" i="11"/>
  <c r="G143" i="11"/>
  <c r="G39" i="11" s="1"/>
  <c r="G137" i="11"/>
  <c r="G125" i="11"/>
  <c r="G37" i="11" s="1"/>
  <c r="G112" i="11"/>
  <c r="G36" i="11" s="1"/>
  <c r="G35" i="11"/>
  <c r="C66" i="11"/>
  <c r="D12" i="11"/>
  <c r="D64" i="11" s="1"/>
  <c r="A12" i="11"/>
  <c r="A64" i="11" s="1"/>
  <c r="D11" i="11"/>
  <c r="D63" i="11" s="1"/>
  <c r="A11" i="11"/>
  <c r="A63" i="11" s="1"/>
  <c r="D10" i="11"/>
  <c r="D62" i="11" s="1"/>
  <c r="A10" i="11"/>
  <c r="A62" i="11" s="1"/>
  <c r="D9" i="11"/>
  <c r="D61" i="11" s="1"/>
  <c r="A9" i="11"/>
  <c r="A61" i="11" s="1"/>
  <c r="D8" i="11"/>
  <c r="D60" i="11" s="1"/>
  <c r="A8" i="11"/>
  <c r="A60" i="11" s="1"/>
  <c r="E5" i="11"/>
  <c r="E58" i="11" s="1"/>
  <c r="D5" i="11"/>
  <c r="D58" i="11" s="1"/>
  <c r="B57" i="11"/>
  <c r="G26" i="11"/>
  <c r="C178" i="10"/>
  <c r="F13" i="10"/>
  <c r="E13" i="10"/>
  <c r="D13" i="10"/>
  <c r="A13" i="10"/>
  <c r="C176" i="10" s="1"/>
  <c r="A176" i="10"/>
  <c r="C156" i="10"/>
  <c r="G152" i="10"/>
  <c r="G40" i="10" s="1"/>
  <c r="G143" i="10"/>
  <c r="G39" i="10" s="1"/>
  <c r="G137" i="10"/>
  <c r="G125" i="10"/>
  <c r="G37" i="10" s="1"/>
  <c r="G112" i="10"/>
  <c r="G36" i="10" s="1"/>
  <c r="C66" i="10"/>
  <c r="D12" i="10"/>
  <c r="D64" i="10" s="1"/>
  <c r="A12" i="10"/>
  <c r="A64" i="10" s="1"/>
  <c r="D11" i="10"/>
  <c r="D63" i="10" s="1"/>
  <c r="A11" i="10"/>
  <c r="A63" i="10" s="1"/>
  <c r="D10" i="10"/>
  <c r="D62" i="10" s="1"/>
  <c r="A10" i="10"/>
  <c r="A62" i="10" s="1"/>
  <c r="D9" i="10"/>
  <c r="D61" i="10" s="1"/>
  <c r="A9" i="10"/>
  <c r="A61" i="10" s="1"/>
  <c r="D8" i="10"/>
  <c r="D60" i="10" s="1"/>
  <c r="A8" i="10"/>
  <c r="A60" i="10" s="1"/>
  <c r="E5" i="10"/>
  <c r="E58" i="10" s="1"/>
  <c r="D5" i="10"/>
  <c r="D58" i="10" s="1"/>
  <c r="B57" i="10"/>
  <c r="G26" i="10"/>
  <c r="G35" i="10"/>
  <c r="C178" i="9"/>
  <c r="F13" i="9"/>
  <c r="G176" i="9" s="1"/>
  <c r="E13" i="9"/>
  <c r="D13" i="9"/>
  <c r="A13" i="9"/>
  <c r="C176" i="9" s="1"/>
  <c r="A176" i="9"/>
  <c r="C156" i="9"/>
  <c r="G152" i="9"/>
  <c r="G40" i="9" s="1"/>
  <c r="G143" i="9"/>
  <c r="G39" i="9" s="1"/>
  <c r="G137" i="9"/>
  <c r="G38" i="9" s="1"/>
  <c r="G125" i="9"/>
  <c r="G37" i="9" s="1"/>
  <c r="G112" i="9"/>
  <c r="G35" i="9"/>
  <c r="C66" i="9"/>
  <c r="D12" i="9"/>
  <c r="D64" i="9" s="1"/>
  <c r="A12" i="9"/>
  <c r="A64" i="9" s="1"/>
  <c r="D11" i="9"/>
  <c r="D63" i="9" s="1"/>
  <c r="A11" i="9"/>
  <c r="A63" i="9" s="1"/>
  <c r="D10" i="9"/>
  <c r="D62" i="9" s="1"/>
  <c r="A10" i="9"/>
  <c r="A62" i="9" s="1"/>
  <c r="D9" i="9"/>
  <c r="D61" i="9" s="1"/>
  <c r="A9" i="9"/>
  <c r="A61" i="9" s="1"/>
  <c r="D8" i="9"/>
  <c r="D60" i="9" s="1"/>
  <c r="A8" i="9"/>
  <c r="A60" i="9" s="1"/>
  <c r="E5" i="9"/>
  <c r="E58" i="9" s="1"/>
  <c r="D5" i="9"/>
  <c r="D58" i="9" s="1"/>
  <c r="B57" i="9"/>
  <c r="G26" i="9"/>
  <c r="C178" i="8"/>
  <c r="F13" i="8"/>
  <c r="E13" i="8"/>
  <c r="F176" i="8" s="1"/>
  <c r="D13" i="8"/>
  <c r="A13" i="8"/>
  <c r="C176" i="8" s="1"/>
  <c r="A176" i="8"/>
  <c r="C156" i="8"/>
  <c r="G152" i="8"/>
  <c r="G40" i="8" s="1"/>
  <c r="G143" i="8"/>
  <c r="G39" i="8" s="1"/>
  <c r="G137" i="8"/>
  <c r="G125" i="8"/>
  <c r="G37" i="8" s="1"/>
  <c r="G112" i="8"/>
  <c r="G36" i="8" s="1"/>
  <c r="G35" i="8"/>
  <c r="C66" i="8"/>
  <c r="E65" i="8"/>
  <c r="D12" i="8"/>
  <c r="D64" i="8" s="1"/>
  <c r="A12" i="8"/>
  <c r="A64" i="8" s="1"/>
  <c r="D11" i="8"/>
  <c r="D63" i="8" s="1"/>
  <c r="A11" i="8"/>
  <c r="A63" i="8" s="1"/>
  <c r="D10" i="8"/>
  <c r="D62" i="8" s="1"/>
  <c r="A10" i="8"/>
  <c r="A62" i="8" s="1"/>
  <c r="D9" i="8"/>
  <c r="D61" i="8" s="1"/>
  <c r="A9" i="8"/>
  <c r="A61" i="8" s="1"/>
  <c r="D8" i="8"/>
  <c r="D60" i="8" s="1"/>
  <c r="A8" i="8"/>
  <c r="A60" i="8" s="1"/>
  <c r="E5" i="8"/>
  <c r="E58" i="8" s="1"/>
  <c r="D5" i="8"/>
  <c r="D58" i="8" s="1"/>
  <c r="B57" i="8"/>
  <c r="G26" i="8"/>
  <c r="C178" i="7"/>
  <c r="F13" i="7"/>
  <c r="G176" i="7" s="1"/>
  <c r="E13" i="7"/>
  <c r="E65" i="7" s="1"/>
  <c r="D13" i="7"/>
  <c r="E176" i="7" s="1"/>
  <c r="A13" i="7"/>
  <c r="A65" i="7" s="1"/>
  <c r="A176" i="7"/>
  <c r="C156" i="7"/>
  <c r="G152" i="7"/>
  <c r="G40" i="7" s="1"/>
  <c r="G143" i="7"/>
  <c r="G39" i="7" s="1"/>
  <c r="G137" i="7"/>
  <c r="G38" i="7" s="1"/>
  <c r="G125" i="7"/>
  <c r="G112" i="7"/>
  <c r="G36" i="7" s="1"/>
  <c r="G35" i="7"/>
  <c r="C66" i="7"/>
  <c r="D12" i="7"/>
  <c r="D64" i="7" s="1"/>
  <c r="A12" i="7"/>
  <c r="A64" i="7" s="1"/>
  <c r="D11" i="7"/>
  <c r="D63" i="7" s="1"/>
  <c r="A11" i="7"/>
  <c r="A63" i="7" s="1"/>
  <c r="D10" i="7"/>
  <c r="D62" i="7" s="1"/>
  <c r="A10" i="7"/>
  <c r="A62" i="7" s="1"/>
  <c r="D9" i="7"/>
  <c r="D61" i="7" s="1"/>
  <c r="A9" i="7"/>
  <c r="A61" i="7" s="1"/>
  <c r="D8" i="7"/>
  <c r="D60" i="7" s="1"/>
  <c r="A8" i="7"/>
  <c r="A60" i="7" s="1"/>
  <c r="E5" i="7"/>
  <c r="E58" i="7" s="1"/>
  <c r="D5" i="7"/>
  <c r="D58" i="7" s="1"/>
  <c r="B57" i="7"/>
  <c r="G26" i="7"/>
  <c r="C178" i="6"/>
  <c r="F13" i="6"/>
  <c r="G176" i="6" s="1"/>
  <c r="E13" i="6"/>
  <c r="F176" i="6" s="1"/>
  <c r="D13" i="6"/>
  <c r="D65" i="6" s="1"/>
  <c r="A13" i="6"/>
  <c r="C176" i="6" s="1"/>
  <c r="A176" i="6"/>
  <c r="C156" i="6"/>
  <c r="G152" i="6"/>
  <c r="G40" i="6" s="1"/>
  <c r="G143" i="6"/>
  <c r="G39" i="6" s="1"/>
  <c r="G137" i="6"/>
  <c r="G38" i="6" s="1"/>
  <c r="G125" i="6"/>
  <c r="G37" i="6" s="1"/>
  <c r="G112" i="6"/>
  <c r="G35" i="6"/>
  <c r="C66" i="6"/>
  <c r="D12" i="6"/>
  <c r="D64" i="6" s="1"/>
  <c r="A12" i="6"/>
  <c r="A64" i="6" s="1"/>
  <c r="D11" i="6"/>
  <c r="D63" i="6" s="1"/>
  <c r="A11" i="6"/>
  <c r="A63" i="6" s="1"/>
  <c r="D10" i="6"/>
  <c r="D62" i="6" s="1"/>
  <c r="A10" i="6"/>
  <c r="A62" i="6" s="1"/>
  <c r="D9" i="6"/>
  <c r="D61" i="6" s="1"/>
  <c r="A9" i="6"/>
  <c r="A61" i="6" s="1"/>
  <c r="D8" i="6"/>
  <c r="D60" i="6" s="1"/>
  <c r="A8" i="6"/>
  <c r="A60" i="6" s="1"/>
  <c r="E5" i="6"/>
  <c r="E58" i="6" s="1"/>
  <c r="D5" i="6"/>
  <c r="D58" i="6" s="1"/>
  <c r="B57" i="6"/>
  <c r="G26" i="6"/>
  <c r="G36" i="6"/>
  <c r="C178" i="5"/>
  <c r="F13" i="5"/>
  <c r="G176" i="5" s="1"/>
  <c r="E13" i="5"/>
  <c r="E65" i="5" s="1"/>
  <c r="D13" i="5"/>
  <c r="E176" i="5" s="1"/>
  <c r="A13" i="5"/>
  <c r="C176" i="5" s="1"/>
  <c r="A176" i="5"/>
  <c r="C156" i="5"/>
  <c r="G152" i="5"/>
  <c r="G40" i="5" s="1"/>
  <c r="G143" i="5"/>
  <c r="G39" i="5" s="1"/>
  <c r="G137" i="5"/>
  <c r="G38" i="5" s="1"/>
  <c r="G125" i="5"/>
  <c r="G37" i="5" s="1"/>
  <c r="G112" i="5"/>
  <c r="G36" i="5" s="1"/>
  <c r="G35" i="5"/>
  <c r="C66" i="5"/>
  <c r="D12" i="5"/>
  <c r="D64" i="5" s="1"/>
  <c r="A12" i="5"/>
  <c r="A64" i="5" s="1"/>
  <c r="D11" i="5"/>
  <c r="D63" i="5" s="1"/>
  <c r="A11" i="5"/>
  <c r="A63" i="5" s="1"/>
  <c r="D10" i="5"/>
  <c r="D62" i="5" s="1"/>
  <c r="A10" i="5"/>
  <c r="A62" i="5" s="1"/>
  <c r="D9" i="5"/>
  <c r="D61" i="5" s="1"/>
  <c r="A9" i="5"/>
  <c r="A61" i="5" s="1"/>
  <c r="D8" i="5"/>
  <c r="D60" i="5" s="1"/>
  <c r="A8" i="5"/>
  <c r="A60" i="5" s="1"/>
  <c r="E5" i="5"/>
  <c r="E58" i="5" s="1"/>
  <c r="D5" i="5"/>
  <c r="D58" i="5" s="1"/>
  <c r="B57" i="5"/>
  <c r="G26" i="5"/>
  <c r="C181" i="3"/>
  <c r="F13" i="3"/>
  <c r="F65" i="3" s="1"/>
  <c r="E13" i="3"/>
  <c r="D13" i="3"/>
  <c r="E179" i="3" s="1"/>
  <c r="A13" i="3"/>
  <c r="C179" i="3" s="1"/>
  <c r="A179" i="3"/>
  <c r="C159" i="3"/>
  <c r="G155" i="3"/>
  <c r="G40" i="3" s="1"/>
  <c r="G146" i="3"/>
  <c r="G39" i="3" s="1"/>
  <c r="G140" i="3"/>
  <c r="G38" i="3" s="1"/>
  <c r="G128" i="3"/>
  <c r="G115" i="3"/>
  <c r="G36" i="3" s="1"/>
  <c r="D12" i="3"/>
  <c r="D64" i="3" s="1"/>
  <c r="A12" i="3"/>
  <c r="A64" i="3" s="1"/>
  <c r="D11" i="3"/>
  <c r="D63" i="3" s="1"/>
  <c r="A11" i="3"/>
  <c r="A63" i="3" s="1"/>
  <c r="D10" i="3"/>
  <c r="D62" i="3" s="1"/>
  <c r="A10" i="3"/>
  <c r="A62" i="3" s="1"/>
  <c r="D9" i="3"/>
  <c r="D61" i="3" s="1"/>
  <c r="A9" i="3"/>
  <c r="A61" i="3" s="1"/>
  <c r="D8" i="3"/>
  <c r="D60" i="3" s="1"/>
  <c r="A8" i="3"/>
  <c r="A60" i="3" s="1"/>
  <c r="E5" i="3"/>
  <c r="E58" i="3" s="1"/>
  <c r="D5" i="3"/>
  <c r="D58" i="3" s="1"/>
  <c r="B57" i="3"/>
  <c r="G26" i="3"/>
  <c r="B57" i="1"/>
  <c r="F13" i="1"/>
  <c r="F65" i="1" s="1"/>
  <c r="E13" i="1"/>
  <c r="E65" i="1" s="1"/>
  <c r="D13" i="1"/>
  <c r="E179" i="1" s="1"/>
  <c r="E32" i="14"/>
  <c r="F32" i="14"/>
  <c r="G32" i="14"/>
  <c r="J136" i="17" s="1"/>
  <c r="J137" i="17" s="1"/>
  <c r="H137" i="17" s="1"/>
  <c r="H32" i="14"/>
  <c r="I32" i="14"/>
  <c r="J103" i="12"/>
  <c r="J104" i="12" s="1"/>
  <c r="H104" i="12" s="1"/>
  <c r="E31" i="14"/>
  <c r="J111" i="11" s="1"/>
  <c r="F31" i="14"/>
  <c r="J124" i="11" s="1"/>
  <c r="G31" i="14"/>
  <c r="J136" i="11" s="1"/>
  <c r="H31" i="14"/>
  <c r="I31" i="14"/>
  <c r="J149" i="11" s="1"/>
  <c r="J103" i="11"/>
  <c r="J104" i="11" s="1"/>
  <c r="H104" i="11" s="1"/>
  <c r="E30" i="14"/>
  <c r="J111" i="10" s="1"/>
  <c r="F30" i="14"/>
  <c r="J124" i="10" s="1"/>
  <c r="G30" i="14"/>
  <c r="J136" i="10" s="1"/>
  <c r="H30" i="14"/>
  <c r="I30" i="14"/>
  <c r="J149" i="10" s="1"/>
  <c r="J103" i="10"/>
  <c r="J104" i="10" s="1"/>
  <c r="H104" i="10" s="1"/>
  <c r="E29" i="14"/>
  <c r="J111" i="9" s="1"/>
  <c r="F29" i="14"/>
  <c r="J124" i="9" s="1"/>
  <c r="G29" i="14"/>
  <c r="J136" i="9" s="1"/>
  <c r="H29" i="14"/>
  <c r="I29" i="14"/>
  <c r="J149" i="9" s="1"/>
  <c r="E28" i="14"/>
  <c r="J111" i="8" s="1"/>
  <c r="F28" i="14"/>
  <c r="J124" i="8" s="1"/>
  <c r="G28" i="14"/>
  <c r="J136" i="8" s="1"/>
  <c r="H28" i="14"/>
  <c r="I28" i="14"/>
  <c r="J149" i="8" s="1"/>
  <c r="J103" i="8"/>
  <c r="E27" i="14"/>
  <c r="J111" i="7" s="1"/>
  <c r="F27" i="14"/>
  <c r="J124" i="7" s="1"/>
  <c r="G27" i="14"/>
  <c r="J136" i="7" s="1"/>
  <c r="H27" i="14"/>
  <c r="I27" i="14"/>
  <c r="J149" i="7" s="1"/>
  <c r="J103" i="7"/>
  <c r="J104" i="7" s="1"/>
  <c r="H104" i="7" s="1"/>
  <c r="E26" i="14"/>
  <c r="J111" i="6" s="1"/>
  <c r="F26" i="14"/>
  <c r="J124" i="6" s="1"/>
  <c r="G26" i="14"/>
  <c r="J136" i="6" s="1"/>
  <c r="H26" i="14"/>
  <c r="I26" i="14"/>
  <c r="J149" i="6" s="1"/>
  <c r="J103" i="6"/>
  <c r="J104" i="6" s="1"/>
  <c r="H104" i="6" s="1"/>
  <c r="E25" i="14"/>
  <c r="F25" i="14"/>
  <c r="J124" i="5" s="1"/>
  <c r="G25" i="14"/>
  <c r="J136" i="5" s="1"/>
  <c r="H25" i="14"/>
  <c r="I25" i="14"/>
  <c r="J149" i="5" s="1"/>
  <c r="E24" i="14"/>
  <c r="F24" i="14"/>
  <c r="G24" i="14"/>
  <c r="H24" i="14"/>
  <c r="I24" i="14"/>
  <c r="G23" i="14"/>
  <c r="J136" i="16" s="1"/>
  <c r="H23" i="14"/>
  <c r="J152" i="3"/>
  <c r="J106" i="3"/>
  <c r="E22" i="14"/>
  <c r="F22" i="14"/>
  <c r="G22" i="14"/>
  <c r="H22" i="14"/>
  <c r="I22" i="14"/>
  <c r="C33" i="14"/>
  <c r="E21" i="14"/>
  <c r="F21" i="14"/>
  <c r="J127" i="1" s="1"/>
  <c r="J128" i="1" s="1"/>
  <c r="H128" i="1" s="1"/>
  <c r="G21" i="14"/>
  <c r="H21" i="14"/>
  <c r="I21" i="14"/>
  <c r="J152" i="1" s="1"/>
  <c r="J20" i="14"/>
  <c r="K20" i="14" s="1"/>
  <c r="C181" i="1"/>
  <c r="A13" i="1"/>
  <c r="A179" i="1"/>
  <c r="C159" i="1"/>
  <c r="C66" i="1"/>
  <c r="D12" i="1"/>
  <c r="D64" i="1" s="1"/>
  <c r="A12" i="1"/>
  <c r="A64" i="1" s="1"/>
  <c r="D11" i="1"/>
  <c r="D63" i="1" s="1"/>
  <c r="A11" i="1"/>
  <c r="A63" i="1" s="1"/>
  <c r="D10" i="1"/>
  <c r="D62" i="1" s="1"/>
  <c r="A10" i="1"/>
  <c r="A62" i="1" s="1"/>
  <c r="D9" i="1"/>
  <c r="D61" i="1" s="1"/>
  <c r="A9" i="1"/>
  <c r="A61" i="1" s="1"/>
  <c r="D8" i="1"/>
  <c r="D60" i="1" s="1"/>
  <c r="A8" i="1"/>
  <c r="A60" i="1" s="1"/>
  <c r="E5" i="1"/>
  <c r="E58" i="1" s="1"/>
  <c r="D5" i="1"/>
  <c r="D58" i="1" s="1"/>
  <c r="G26" i="1"/>
  <c r="A30" i="1"/>
  <c r="J139" i="3"/>
  <c r="J127" i="3"/>
  <c r="J103" i="5"/>
  <c r="J104" i="5" s="1"/>
  <c r="H104" i="5" s="1"/>
  <c r="J103" i="9"/>
  <c r="F65" i="12" l="1"/>
  <c r="A65" i="5"/>
  <c r="D65" i="5"/>
  <c r="J137" i="16"/>
  <c r="H137" i="16" s="1"/>
  <c r="F65" i="9"/>
  <c r="J124" i="12"/>
  <c r="J125" i="12" s="1"/>
  <c r="H125" i="12" s="1"/>
  <c r="J124" i="17"/>
  <c r="J125" i="17" s="1"/>
  <c r="H125" i="17" s="1"/>
  <c r="J125" i="8"/>
  <c r="H125" i="8" s="1"/>
  <c r="J149" i="12"/>
  <c r="J150" i="12" s="1"/>
  <c r="H150" i="12" s="1"/>
  <c r="J149" i="17"/>
  <c r="J150" i="17" s="1"/>
  <c r="H150" i="17" s="1"/>
  <c r="J111" i="12"/>
  <c r="J112" i="12" s="1"/>
  <c r="H112" i="12" s="1"/>
  <c r="J111" i="17"/>
  <c r="J112" i="17" s="1"/>
  <c r="H112" i="17" s="1"/>
  <c r="J114" i="3"/>
  <c r="J115" i="3" s="1"/>
  <c r="H115" i="3" s="1"/>
  <c r="J112" i="6"/>
  <c r="H112" i="6" s="1"/>
  <c r="J150" i="6"/>
  <c r="H150" i="6" s="1"/>
  <c r="J137" i="9"/>
  <c r="H137" i="9" s="1"/>
  <c r="J150" i="10"/>
  <c r="H150" i="10" s="1"/>
  <c r="J150" i="8"/>
  <c r="H150" i="8" s="1"/>
  <c r="J112" i="10"/>
  <c r="H112" i="10" s="1"/>
  <c r="J139" i="15"/>
  <c r="J140" i="15" s="1"/>
  <c r="H140" i="15" s="1"/>
  <c r="J137" i="5"/>
  <c r="H137" i="5" s="1"/>
  <c r="J31" i="14"/>
  <c r="J152" i="11" s="1"/>
  <c r="J154" i="11" s="1"/>
  <c r="J140" i="3"/>
  <c r="H140" i="3" s="1"/>
  <c r="A65" i="6"/>
  <c r="D65" i="11"/>
  <c r="J30" i="14"/>
  <c r="J152" i="10" s="1"/>
  <c r="J154" i="10" s="1"/>
  <c r="J29" i="14"/>
  <c r="J152" i="9" s="1"/>
  <c r="J154" i="9" s="1"/>
  <c r="J26" i="14"/>
  <c r="J152" i="6" s="1"/>
  <c r="J154" i="6" s="1"/>
  <c r="D65" i="3"/>
  <c r="J114" i="15"/>
  <c r="J115" i="15" s="1"/>
  <c r="H115" i="15" s="1"/>
  <c r="A65" i="10"/>
  <c r="J153" i="3"/>
  <c r="H153" i="3" s="1"/>
  <c r="J125" i="11"/>
  <c r="H125" i="11" s="1"/>
  <c r="J137" i="7"/>
  <c r="H137" i="7" s="1"/>
  <c r="J128" i="15"/>
  <c r="H128" i="15" s="1"/>
  <c r="J112" i="16"/>
  <c r="H112" i="16" s="1"/>
  <c r="I33" i="14"/>
  <c r="D65" i="7"/>
  <c r="J150" i="5"/>
  <c r="H150" i="5" s="1"/>
  <c r="J125" i="9"/>
  <c r="H125" i="9" s="1"/>
  <c r="A65" i="3"/>
  <c r="J125" i="10"/>
  <c r="H125" i="10" s="1"/>
  <c r="J150" i="7"/>
  <c r="H150" i="7" s="1"/>
  <c r="J112" i="7"/>
  <c r="H112" i="7" s="1"/>
  <c r="J125" i="6"/>
  <c r="H125" i="6" s="1"/>
  <c r="G153" i="12"/>
  <c r="G154" i="12" s="1"/>
  <c r="D65" i="12"/>
  <c r="J137" i="10"/>
  <c r="H137" i="10" s="1"/>
  <c r="A65" i="9"/>
  <c r="J104" i="9"/>
  <c r="H104" i="9" s="1"/>
  <c r="J112" i="8"/>
  <c r="H112" i="8" s="1"/>
  <c r="G153" i="6"/>
  <c r="G154" i="6" s="1"/>
  <c r="G41" i="6"/>
  <c r="G44" i="6" s="1"/>
  <c r="G41" i="5"/>
  <c r="G42" i="5" s="1"/>
  <c r="G153" i="5"/>
  <c r="G154" i="5" s="1"/>
  <c r="E65" i="16"/>
  <c r="J150" i="11"/>
  <c r="H150" i="11" s="1"/>
  <c r="J104" i="8"/>
  <c r="H104" i="8" s="1"/>
  <c r="F65" i="5"/>
  <c r="F176" i="5"/>
  <c r="F65" i="6"/>
  <c r="C176" i="7"/>
  <c r="F176" i="7"/>
  <c r="C176" i="12"/>
  <c r="E176" i="6"/>
  <c r="A65" i="11"/>
  <c r="G40" i="11"/>
  <c r="J24" i="14"/>
  <c r="K24" i="14" s="1"/>
  <c r="E33" i="14"/>
  <c r="F33" i="14"/>
  <c r="J22" i="14"/>
  <c r="K22" i="14" s="1"/>
  <c r="H33" i="14"/>
  <c r="J137" i="6"/>
  <c r="H137" i="6" s="1"/>
  <c r="J106" i="1"/>
  <c r="J107" i="1" s="1"/>
  <c r="H107" i="1" s="1"/>
  <c r="D33" i="14"/>
  <c r="J139" i="1"/>
  <c r="J140" i="1" s="1"/>
  <c r="H140" i="1" s="1"/>
  <c r="G33" i="14"/>
  <c r="J125" i="5"/>
  <c r="H125" i="5" s="1"/>
  <c r="J112" i="11"/>
  <c r="H112" i="11" s="1"/>
  <c r="J107" i="3"/>
  <c r="H107" i="3" s="1"/>
  <c r="E65" i="6"/>
  <c r="G35" i="3"/>
  <c r="G156" i="15"/>
  <c r="G157" i="15" s="1"/>
  <c r="D65" i="15"/>
  <c r="G35" i="15"/>
  <c r="G41" i="15" s="1"/>
  <c r="J107" i="15"/>
  <c r="H107" i="15" s="1"/>
  <c r="G179" i="1"/>
  <c r="D65" i="1"/>
  <c r="J153" i="1"/>
  <c r="H153" i="1" s="1"/>
  <c r="F179" i="1"/>
  <c r="G179" i="3"/>
  <c r="G176" i="16"/>
  <c r="F65" i="7"/>
  <c r="K30" i="14"/>
  <c r="C179" i="1"/>
  <c r="A65" i="1"/>
  <c r="J125" i="7"/>
  <c r="H125" i="7" s="1"/>
  <c r="G153" i="7"/>
  <c r="E65" i="10"/>
  <c r="F176" i="10"/>
  <c r="G37" i="3"/>
  <c r="J128" i="3"/>
  <c r="H128" i="3" s="1"/>
  <c r="G153" i="9"/>
  <c r="G38" i="10"/>
  <c r="G41" i="10" s="1"/>
  <c r="G176" i="10"/>
  <c r="F65" i="10"/>
  <c r="J149" i="16"/>
  <c r="J150" i="16" s="1"/>
  <c r="H150" i="16" s="1"/>
  <c r="J152" i="15"/>
  <c r="J153" i="15" s="1"/>
  <c r="H153" i="15" s="1"/>
  <c r="G41" i="1"/>
  <c r="G42" i="1" s="1"/>
  <c r="J23" i="14"/>
  <c r="J111" i="5"/>
  <c r="J112" i="5" s="1"/>
  <c r="H112" i="5" s="1"/>
  <c r="J25" i="14"/>
  <c r="J136" i="12"/>
  <c r="J137" i="12" s="1"/>
  <c r="H137" i="12" s="1"/>
  <c r="J32" i="14"/>
  <c r="J152" i="17" s="1"/>
  <c r="G156" i="3"/>
  <c r="G37" i="7"/>
  <c r="G41" i="7" s="1"/>
  <c r="E65" i="9"/>
  <c r="F176" i="9"/>
  <c r="A65" i="15"/>
  <c r="C179" i="15"/>
  <c r="J28" i="14"/>
  <c r="G36" i="9"/>
  <c r="G41" i="9" s="1"/>
  <c r="J112" i="9"/>
  <c r="H112" i="9" s="1"/>
  <c r="D65" i="9"/>
  <c r="E176" i="9"/>
  <c r="J114" i="1"/>
  <c r="J115" i="1" s="1"/>
  <c r="H115" i="1" s="1"/>
  <c r="J21" i="14"/>
  <c r="J27" i="14"/>
  <c r="J150" i="9"/>
  <c r="H150" i="9" s="1"/>
  <c r="E65" i="3"/>
  <c r="F179" i="3"/>
  <c r="J137" i="8"/>
  <c r="H137" i="8" s="1"/>
  <c r="G38" i="8"/>
  <c r="G41" i="8" s="1"/>
  <c r="G42" i="8" s="1"/>
  <c r="F65" i="8"/>
  <c r="G176" i="8"/>
  <c r="G153" i="11"/>
  <c r="G38" i="11"/>
  <c r="J137" i="11"/>
  <c r="H137" i="11" s="1"/>
  <c r="F176" i="11"/>
  <c r="E65" i="11"/>
  <c r="G41" i="12"/>
  <c r="G153" i="16"/>
  <c r="J125" i="16"/>
  <c r="H125" i="16" s="1"/>
  <c r="G37" i="16"/>
  <c r="G41" i="16" s="1"/>
  <c r="A65" i="8"/>
  <c r="G153" i="8"/>
  <c r="E176" i="8"/>
  <c r="D65" i="8"/>
  <c r="G153" i="10"/>
  <c r="E176" i="10"/>
  <c r="D65" i="10"/>
  <c r="E65" i="15"/>
  <c r="F179" i="15"/>
  <c r="C176" i="16"/>
  <c r="A65" i="16"/>
  <c r="J104" i="16"/>
  <c r="H104" i="16" s="1"/>
  <c r="F65" i="11"/>
  <c r="G179" i="15"/>
  <c r="G41" i="11" l="1"/>
  <c r="J154" i="17"/>
  <c r="H154" i="17" s="1"/>
  <c r="J153" i="17"/>
  <c r="H153" i="17" s="1"/>
  <c r="K31" i="14"/>
  <c r="K29" i="14"/>
  <c r="G44" i="5"/>
  <c r="K26" i="14"/>
  <c r="G41" i="3"/>
  <c r="G42" i="3" s="1"/>
  <c r="G42" i="6"/>
  <c r="J153" i="6"/>
  <c r="H153" i="6" s="1"/>
  <c r="H154" i="6"/>
  <c r="J33" i="14"/>
  <c r="G42" i="16"/>
  <c r="G44" i="16"/>
  <c r="G42" i="11"/>
  <c r="G44" i="11"/>
  <c r="G154" i="8"/>
  <c r="J152" i="8"/>
  <c r="J154" i="8" s="1"/>
  <c r="K28" i="14"/>
  <c r="J152" i="12"/>
  <c r="K32" i="14"/>
  <c r="J155" i="3"/>
  <c r="J157" i="3" s="1"/>
  <c r="J155" i="15"/>
  <c r="J152" i="16"/>
  <c r="J154" i="16" s="1"/>
  <c r="K23" i="14"/>
  <c r="G44" i="10"/>
  <c r="G42" i="10"/>
  <c r="G154" i="7"/>
  <c r="G44" i="8"/>
  <c r="G42" i="7"/>
  <c r="G44" i="7"/>
  <c r="J152" i="7"/>
  <c r="J154" i="7" s="1"/>
  <c r="K27" i="14"/>
  <c r="J152" i="5"/>
  <c r="K25" i="14"/>
  <c r="G25" i="15"/>
  <c r="C31" i="15" s="1" a="1"/>
  <c r="C31" i="15" s="1"/>
  <c r="G44" i="1"/>
  <c r="G44" i="12"/>
  <c r="G42" i="12"/>
  <c r="G44" i="9"/>
  <c r="G42" i="9"/>
  <c r="G157" i="3"/>
  <c r="G154" i="10"/>
  <c r="H154" i="10" s="1"/>
  <c r="J153" i="10"/>
  <c r="H153" i="10" s="1"/>
  <c r="G154" i="16"/>
  <c r="G154" i="11"/>
  <c r="H154" i="11" s="1"/>
  <c r="J153" i="11"/>
  <c r="H153" i="11" s="1"/>
  <c r="K21" i="14"/>
  <c r="J155" i="1"/>
  <c r="G154" i="9"/>
  <c r="H154" i="9" s="1"/>
  <c r="J153" i="9"/>
  <c r="H153" i="9" s="1"/>
  <c r="G42" i="15" l="1"/>
  <c r="H157" i="3"/>
  <c r="G44" i="3"/>
  <c r="K33" i="14"/>
  <c r="J153" i="16"/>
  <c r="H153" i="16" s="1"/>
  <c r="J153" i="8"/>
  <c r="H153" i="8" s="1"/>
  <c r="J156" i="3"/>
  <c r="H156" i="3" s="1"/>
  <c r="H154" i="8"/>
  <c r="G26" i="15"/>
  <c r="G44" i="15" s="1"/>
  <c r="J153" i="7"/>
  <c r="H153" i="7" s="1"/>
  <c r="J157" i="1"/>
  <c r="H157" i="1" s="1"/>
  <c r="J156" i="1"/>
  <c r="H156" i="1" s="1"/>
  <c r="H154" i="7"/>
  <c r="J154" i="12"/>
  <c r="H154" i="12" s="1"/>
  <c r="J153" i="12"/>
  <c r="H153" i="12" s="1"/>
  <c r="H154" i="16"/>
  <c r="J153" i="5"/>
  <c r="H153" i="5" s="1"/>
  <c r="J154" i="5"/>
  <c r="H154" i="5" s="1"/>
  <c r="J156" i="15"/>
  <c r="H156" i="15" s="1"/>
  <c r="J157" i="15"/>
  <c r="H157" i="15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<sst xmlns="http://schemas.openxmlformats.org/spreadsheetml/2006/main" count="2428" uniqueCount="215">
  <si>
    <t>DEMONSTRATIVO INTEGRAL DAS RECEITAS E DESPESAS</t>
  </si>
  <si>
    <t>PARCELA Nº</t>
  </si>
  <si>
    <t>DEMOSTRATICO DOS REPASSES PÚBLICOS RECEBIDOS</t>
  </si>
  <si>
    <t>ORIGEM DOS RECURSOS</t>
  </si>
  <si>
    <t>VALORES PREVISTOS - R$</t>
  </si>
  <si>
    <t>DOC. DE CRÉDITO Nº</t>
  </si>
  <si>
    <t>DATA</t>
  </si>
  <si>
    <t>VALORES</t>
  </si>
  <si>
    <t>REPASSADOS -R$</t>
  </si>
  <si>
    <t>Municipal</t>
  </si>
  <si>
    <t>RECEITA COM APLICAÇÕES FINANCEIRAS DOS REPASSES PÚBLICOS</t>
  </si>
  <si>
    <t>SALDO DE RECURSOS PÚBLICOS NÃO APLICADOS</t>
  </si>
  <si>
    <t>TOTAL</t>
  </si>
  <si>
    <t>RECURSOS PROPRIOS APLICADOS PELA ENTIDADE</t>
  </si>
  <si>
    <t>Os signatários, na qualidade de representantes da Associação Beneficente Residencial Evangélico Benaiah, vem indicar,</t>
  </si>
  <si>
    <t>na forma abaixo detalhada, a aplicação dos recursos recebidos no exercício supramencionado, na importância total de</t>
  </si>
  <si>
    <t>( reais)</t>
  </si>
  <si>
    <t>DEMONSTRATIVO DAS DESPESAS REALIZADAS</t>
  </si>
  <si>
    <t>CATEGORIA OU FINALIDADE</t>
  </si>
  <si>
    <t xml:space="preserve">PERIODO DE </t>
  </si>
  <si>
    <t xml:space="preserve">ORIGEM DO </t>
  </si>
  <si>
    <t>DAS DESPESAS</t>
  </si>
  <si>
    <t>REALIZAÇÃO</t>
  </si>
  <si>
    <t>RECURSO</t>
  </si>
  <si>
    <t>APLICADOS</t>
  </si>
  <si>
    <t>RECURSOS HUMANOS</t>
  </si>
  <si>
    <t>janeiro</t>
  </si>
  <si>
    <t>MANUTENÇÃO - Utilidades públicas</t>
  </si>
  <si>
    <t>MANUTENÇÃO - Gêneros alimentícios</t>
  </si>
  <si>
    <t>MANUTENÇÃO - Mateirais de consumo</t>
  </si>
  <si>
    <t>MANUTENÇÃO - Combustível</t>
  </si>
  <si>
    <t>MANUTENÇÃO - Outras despesas</t>
  </si>
  <si>
    <t>TOTAL DAS DESPESAS</t>
  </si>
  <si>
    <t>RECURSO PÚBLICO NÃO APLICADO</t>
  </si>
  <si>
    <t>VALOR DEVOLVIDO AO ORGÃO CONCESSOR</t>
  </si>
  <si>
    <t>VALOR AUTORIZADO PARA APLICAÇÃO NO EXERCICIO SEGUINTE</t>
  </si>
  <si>
    <t>Americana,</t>
  </si>
  <si>
    <t xml:space="preserve">PARCELA Nº </t>
  </si>
  <si>
    <t>RECURSOS HUMANOS (5) - Salários, encargos e benefícios</t>
  </si>
  <si>
    <t>DATA DO</t>
  </si>
  <si>
    <t>ESPECIFICAÇÃO DO</t>
  </si>
  <si>
    <t>NATUREZA DA DESPESA</t>
  </si>
  <si>
    <t>VALOR - R$</t>
  </si>
  <si>
    <t>DOCUMENTO</t>
  </si>
  <si>
    <t>RESUMIDAMENTE</t>
  </si>
  <si>
    <t>Holerite (parte)</t>
  </si>
  <si>
    <t>TOTAL RECURSOS HUMANOS</t>
  </si>
  <si>
    <t>MANUTENÇÃO: Uilidades públicas (7) - Energia Elétrica, água e esgoto, gás, telefone e internet</t>
  </si>
  <si>
    <t>TOTAL UTILIDADES PÚBLICAS</t>
  </si>
  <si>
    <t>MANUTENÇÃO: Gêneros alimentícios</t>
  </si>
  <si>
    <t>TOTAL GÊNEROS ALIMENTICIOS</t>
  </si>
  <si>
    <t>MANUTENÇÃO: Materiais de consumo</t>
  </si>
  <si>
    <t>TOTAL MATERIAIS DE CONSUMO</t>
  </si>
  <si>
    <t>MANUTENÇÃO: Combustível</t>
  </si>
  <si>
    <t>TOTAL COMBUSTIVEL</t>
  </si>
  <si>
    <t>MANUTENÇÃO: Outras despesas</t>
  </si>
  <si>
    <t>TOTAL OUTRAS DESPESAS</t>
  </si>
  <si>
    <t>TOTAL MANUTENÇÃO</t>
  </si>
  <si>
    <t>TOTAL GERAL</t>
  </si>
  <si>
    <t>Declaramos que os valores acima conferem com o Demonstrativo Integral das Receitas e Despesas do Exercício, elaborado nos moldes das Instruções vigentes do Tribunal de Contas do Estado de São Paulo.</t>
  </si>
  <si>
    <t xml:space="preserve">Americana, </t>
  </si>
  <si>
    <t>Declaração</t>
  </si>
  <si>
    <t>Declaramos, para os devidos fins, que os comprovantes de despesas constantes na Prestação de Contas da</t>
  </si>
  <si>
    <t>parcela abaixo, estão devidamente quitados:</t>
  </si>
  <si>
    <t>ª parcela do</t>
  </si>
  <si>
    <t>EXERCÍCIO:</t>
  </si>
  <si>
    <t>CONTRATANTE</t>
  </si>
  <si>
    <t xml:space="preserve">Prefeitura Municipal de Americana </t>
  </si>
  <si>
    <t>CONTRATADA</t>
  </si>
  <si>
    <t>Associação Beneficente Residencial Evangélico Benaiah</t>
  </si>
  <si>
    <t>ENDEREÇO</t>
  </si>
  <si>
    <t>Rua Benaiah, 290 - Terramérica - Americana/SP – CEP 13.468-824</t>
  </si>
  <si>
    <t>RESPONSAVEL PELA ORGANIZAÇÃO</t>
  </si>
  <si>
    <t>HELIO DE OLIVEIRA CAMARGO</t>
  </si>
  <si>
    <t>TERMO DE COLABORAÇÃO</t>
  </si>
  <si>
    <t>ADITAMENTO</t>
  </si>
  <si>
    <t>CNPJ:</t>
  </si>
  <si>
    <t>43.266.758/0001-89</t>
  </si>
  <si>
    <t>PARCELA</t>
  </si>
  <si>
    <t>Valor das Parcelas</t>
  </si>
  <si>
    <t>RH</t>
  </si>
  <si>
    <t>UTILIDADES
PÚBLICAS</t>
  </si>
  <si>
    <t>GENEROS
ALIMENTICIOS</t>
  </si>
  <si>
    <t>MATERIAIS
DE CONSUMO</t>
  </si>
  <si>
    <t>COMBUSTIVEL</t>
  </si>
  <si>
    <t>OUTRAS
DESPESAS</t>
  </si>
  <si>
    <t>TOTAL
MANUTENÇÃO</t>
  </si>
  <si>
    <t>TOTAL
GERAL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</si>
  <si>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</si>
  <si>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</si>
  <si>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</si>
  <si>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</si>
  <si>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</si>
  <si>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</si>
  <si>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</si>
  <si>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</si>
  <si>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</si>
  <si>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</si>
  <si>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</si>
  <si>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</si>
  <si>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Declaramos, na qualidade de responsáveis pela Entidade supra epigrafada, sob as penalidades da Lei, que as despesas relacionadas, examinadas pelo Conselho Fiscal, comprovam a exata aplicação dos recursos recebidos para os fins indicados através da conta corrente 003/00004492-7, agência 0278, para finalidade específica, conforme programa de trabalho aprovado, proposto ao Órgão Concessor.  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</si>
  <si>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</si>
  <si>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</si>
  <si>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</si>
  <si>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</si>
  <si>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</si>
  <si>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</si>
  <si>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</si>
  <si>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</si>
  <si>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</si>
  <si>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</si>
  <si>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</si>
  <si>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000001</t>
  </si>
  <si>
    <t>Folha de pagamento - FGTS</t>
  </si>
  <si>
    <t>TOTAIS</t>
  </si>
  <si>
    <t>(oitenta mil, oitocentos e sessenta reais), acrescidos do saldo de recursos não aplicados</t>
  </si>
  <si>
    <t>no valor de R$</t>
  </si>
  <si>
    <t>Aldenira Pereira Moraes - Cozinheira</t>
  </si>
  <si>
    <t>Ana Lucia F. dos Santos - Cozinheira</t>
  </si>
  <si>
    <t>Beatriz A. dos Santos - Cozinheira</t>
  </si>
  <si>
    <t>Maria Ozeni F. Santos - Cozinheira</t>
  </si>
  <si>
    <t>Daiany Renata Thomazini - Cuidadora</t>
  </si>
  <si>
    <t>Daniely Camargo Nunes - Cuidadora</t>
  </si>
  <si>
    <t>Juliana M. da Silva Domingues - Cuidadora</t>
  </si>
  <si>
    <t>Junio de Sousa Carvalho - Cuidador</t>
  </si>
  <si>
    <t>Luciana Ap. N. de Campos - Cuidadora</t>
  </si>
  <si>
    <t>Mayara Ribeiro da Cruz - Cuidadora</t>
  </si>
  <si>
    <t>Paulo H. O. Brito - Cuidador</t>
  </si>
  <si>
    <t>Enara  C. de Campos Seco - Coordenadora</t>
  </si>
  <si>
    <t>Marcela Cristina Barbera - Psicologa</t>
  </si>
  <si>
    <t>Mariana S. Henriques - Enfermeira Padrão</t>
  </si>
  <si>
    <t>Fernanda de O. Vieira - Assistente Financeiro</t>
  </si>
  <si>
    <t>Janaina V. de O. Camargo - Nutricionista</t>
  </si>
  <si>
    <t>Rosana C. Valoto - Assistente Social</t>
  </si>
  <si>
    <t>Mirelli Samira Vaz - Cuidadora</t>
  </si>
  <si>
    <t>Marina da Silva de Leão - Cuidadora</t>
  </si>
  <si>
    <t>Elenice T. F. da Silva - Serviços Gerais</t>
  </si>
  <si>
    <t>Deborah A. Silva - Aux. de Enfermagem</t>
  </si>
  <si>
    <t>Marileide L. Curvo - Aux. de Enfermagem</t>
  </si>
  <si>
    <t>Marta de Jesus Grigolete - Serviços Gerais</t>
  </si>
  <si>
    <t>Odete M. de Souza - Aux. de Enfermagem</t>
  </si>
  <si>
    <t>Renata K. S. Domingues - Serviços Gerais</t>
  </si>
  <si>
    <t>Ronilda Cirino Tomaz - Serviços Gerais</t>
  </si>
  <si>
    <t>Tania Ap. Lucio - Serviços Gerais</t>
  </si>
  <si>
    <t>Vanilde M. O. Camargo - Aux. de Escritório</t>
  </si>
  <si>
    <t>Vanusa M. S. Santos - Serviços Gerais</t>
  </si>
  <si>
    <t>RELAÇÃO DE GASTOS</t>
  </si>
  <si>
    <t>PARCELA GLOBAL</t>
  </si>
  <si>
    <t>Ameriana, 25 de janeiro de 2021</t>
  </si>
  <si>
    <t>Janeiro a dezembro</t>
  </si>
  <si>
    <t>GLOBAL</t>
  </si>
  <si>
    <t>Andreia dos Santos Pina - Terapeuta Ocup.</t>
  </si>
  <si>
    <t>Holerite (parte)-Férias salario</t>
  </si>
  <si>
    <t>FGTS - Comp. 04/2021</t>
  </si>
  <si>
    <t>05 de maio de 2021.</t>
  </si>
  <si>
    <t>Holerite (parte)- salário férias</t>
  </si>
  <si>
    <t>02 de junho de 2021.</t>
  </si>
  <si>
    <t>FGTS - Comp. 05/2021(parte)</t>
  </si>
  <si>
    <t>FGTS - Comp. 07/2021(parte)</t>
  </si>
  <si>
    <t>Holerite (parte)-salário férias</t>
  </si>
  <si>
    <t>Bruna L. A. dos Santos - Serviços Gerais</t>
  </si>
  <si>
    <t>02 de julho de 2021.</t>
  </si>
  <si>
    <t>FGTS - Comp. 06/2021</t>
  </si>
  <si>
    <t>Holerite (parte)-Salário férias</t>
  </si>
  <si>
    <t>12 de agosto de 2021.</t>
  </si>
  <si>
    <t>06/09/2021.</t>
  </si>
  <si>
    <t>Silvana C. R. Santana - Serviços Gerais</t>
  </si>
  <si>
    <t>05 de outubro de 2021.</t>
  </si>
  <si>
    <t>04 de novembro de 2021.</t>
  </si>
  <si>
    <t>Ana Maria Cirino Tomaz Neves</t>
  </si>
  <si>
    <t>holerite (parte)-salário férias</t>
  </si>
  <si>
    <t>03 de novembro de 2021.</t>
  </si>
  <si>
    <t>(oitenta mil, novecentos e cinquenta e seis reais e onze centavos), acrescidos do saldo de recursos não aplicados</t>
  </si>
  <si>
    <t>24 de janeiro de 2022.</t>
  </si>
  <si>
    <t>Aporte</t>
  </si>
  <si>
    <t>de recursos não aplicados</t>
  </si>
  <si>
    <t>(sessenta e um mil, dunzentos e cinquenta e nove reais e e cinquenta e nove centavos), acrescidos do saldo</t>
  </si>
  <si>
    <t>Ronilda Cirino Tomaz - Cuidadora</t>
  </si>
  <si>
    <t>GPS-folha de pagamento</t>
  </si>
  <si>
    <t>Helerite (parte)-salário férias</t>
  </si>
  <si>
    <t>Silvana C. Rosa Santana - Serviços Gerais</t>
  </si>
  <si>
    <t>Bruna L. Adalberto - Serviços Gerais</t>
  </si>
  <si>
    <t>Tamiris de Assis de Sa - serviços Gerais</t>
  </si>
  <si>
    <t>GPS-Comp. 12/2021 (parte)</t>
  </si>
  <si>
    <t>Janeiro a março</t>
  </si>
  <si>
    <t>Ana Maria C. T. Neves - Serviços Gerais</t>
  </si>
  <si>
    <t>Silvana C. R. Santana - Cozinheira</t>
  </si>
  <si>
    <t>Cleitom H.S&gt; dos Santos - Cuidador</t>
  </si>
  <si>
    <t>Edmara Teles Martins - Serviços Gerais</t>
  </si>
  <si>
    <t>Fernanda de O. Vieira - Analista Financeiro</t>
  </si>
  <si>
    <t>Renata K. S. Domingues - Cuidadora</t>
  </si>
  <si>
    <t>Rosimeire V. da S. Wiezel - Cuidadora</t>
  </si>
  <si>
    <t>Tamiris de Assis de Sá - Recepcionista</t>
  </si>
  <si>
    <t>FGTS - Comp.</t>
  </si>
  <si>
    <t>Membros do Conselho Fiscal</t>
  </si>
  <si>
    <t>(trezentos e vinte e nove mil, trezentos e três reais e oitenta e dois centavos).</t>
  </si>
  <si>
    <t>169/2024</t>
  </si>
  <si>
    <t>(Cento e dezesseis mil, cento e sessenta e dois reais) acrescidos do saldo de recursos não</t>
  </si>
  <si>
    <t>=A21</t>
  </si>
  <si>
    <t>=A22</t>
  </si>
  <si>
    <t>=A23</t>
  </si>
  <si>
    <t>aplicados, no valor de R$</t>
  </si>
  <si>
    <t>( )</t>
  </si>
  <si>
    <t>Fátima Mariellen Sobral Pereira - Cozinheira</t>
  </si>
  <si>
    <t>28 de fevereiro de 2025.</t>
  </si>
  <si>
    <t>Holerite (parte) - Férias</t>
  </si>
  <si>
    <t>01/25 (parte)</t>
  </si>
  <si>
    <t>Holerite (parte)-férias</t>
  </si>
  <si>
    <t>Fernanda de O. Vieira - Analista financeiro</t>
  </si>
  <si>
    <t>02/2025(parte)</t>
  </si>
  <si>
    <t>Folha de pagamento</t>
  </si>
  <si>
    <t>GPS-Comp. 02/2025(parte)</t>
  </si>
  <si>
    <t>21 de março de 2025.</t>
  </si>
  <si>
    <t>05 de maio de 2025.</t>
  </si>
  <si>
    <t>(Cinquenta e sete mil, oitocentos e dezenove reais e noventa e seis centavos) acrescidos do saldo de recursos não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</si>
</sst>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R$&quot;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4"/>
      <color rgb="FF000000"/>
      <name val="Verdana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9"/>
      <color rgb="FFFF0000"/>
      <name val="Arial"/>
      <family val="2"/>
    </font>
    <font>
      <b/>
      <sz val="9"/>
      <name val="Arial"/>
      <family val="2"/>
    </font>
    <font>
      <b/>
      <u/>
      <sz val="12"/>
      <color theme="1"/>
      <name val="Arial"/>
      <family val="2"/>
    </font>
    <font>
      <b/>
      <u/>
      <sz val="9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1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 wrapText="1"/>
    </xf>
    <xf numFmtId="0" fontId="0" fillId="0" borderId="0" xfId="0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4" fontId="4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/>
    </xf>
    <xf numFmtId="4" fontId="4" fillId="0" borderId="0" xfId="0" applyNumberFormat="1" applyFont="1" applyAlignment="1">
      <alignment horizontal="right" wrapText="1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2" fillId="0" borderId="0" xfId="0" applyFont="1"/>
    <xf numFmtId="0" fontId="6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Continuous"/>
    </xf>
    <xf numFmtId="0" fontId="0" fillId="0" borderId="2" xfId="0" applyBorder="1" applyAlignment="1">
      <alignment horizontal="centerContinuous"/>
    </xf>
    <xf numFmtId="4" fontId="4" fillId="0" borderId="2" xfId="0" applyNumberFormat="1" applyFont="1" applyBorder="1" applyAlignment="1">
      <alignment horizontal="centerContinuous" wrapText="1"/>
    </xf>
    <xf numFmtId="0" fontId="0" fillId="0" borderId="3" xfId="0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5" fillId="0" borderId="10" xfId="0" applyFont="1" applyBorder="1" applyAlignment="1">
      <alignment horizontal="centerContinuous"/>
    </xf>
    <xf numFmtId="0" fontId="5" fillId="0" borderId="3" xfId="0" applyFont="1" applyBorder="1"/>
    <xf numFmtId="4" fontId="5" fillId="0" borderId="1" xfId="0" applyNumberFormat="1" applyFont="1" applyBorder="1" applyAlignment="1">
      <alignment horizontal="right"/>
    </xf>
    <xf numFmtId="49" fontId="5" fillId="0" borderId="0" xfId="1" applyNumberFormat="1" applyFont="1" applyAlignment="1" applyProtection="1">
      <alignment horizontal="right"/>
      <protection locked="0"/>
    </xf>
    <xf numFmtId="14" fontId="5" fillId="0" borderId="11" xfId="0" applyNumberFormat="1" applyFont="1" applyBorder="1" applyProtection="1">
      <protection locked="0"/>
    </xf>
    <xf numFmtId="4" fontId="5" fillId="0" borderId="11" xfId="0" applyNumberFormat="1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right"/>
      <protection locked="0"/>
    </xf>
    <xf numFmtId="0" fontId="5" fillId="0" borderId="11" xfId="0" applyFont="1" applyBorder="1" applyProtection="1">
      <protection locked="0"/>
    </xf>
    <xf numFmtId="0" fontId="5" fillId="0" borderId="5" xfId="0" applyFont="1" applyBorder="1"/>
    <xf numFmtId="0" fontId="5" fillId="0" borderId="4" xfId="0" applyFont="1" applyBorder="1" applyAlignment="1">
      <alignment horizontal="right"/>
    </xf>
    <xf numFmtId="49" fontId="5" fillId="0" borderId="12" xfId="0" applyNumberFormat="1" applyFont="1" applyBorder="1" applyAlignment="1" applyProtection="1">
      <alignment horizontal="right"/>
      <protection locked="0"/>
    </xf>
    <xf numFmtId="0" fontId="5" fillId="0" borderId="6" xfId="0" applyFont="1" applyBorder="1" applyProtection="1">
      <protection locked="0"/>
    </xf>
    <xf numFmtId="0" fontId="5" fillId="0" borderId="1" xfId="0" applyFont="1" applyBorder="1"/>
    <xf numFmtId="4" fontId="4" fillId="0" borderId="2" xfId="0" applyNumberFormat="1" applyFont="1" applyBorder="1" applyAlignment="1">
      <alignment horizontal="right" wrapText="1"/>
    </xf>
    <xf numFmtId="0" fontId="0" fillId="0" borderId="2" xfId="0" applyBorder="1"/>
    <xf numFmtId="0" fontId="5" fillId="0" borderId="11" xfId="0" applyFont="1" applyBorder="1" applyAlignment="1">
      <alignment horizontal="right"/>
    </xf>
    <xf numFmtId="0" fontId="5" fillId="0" borderId="4" xfId="0" applyFont="1" applyBorder="1"/>
    <xf numFmtId="4" fontId="4" fillId="0" borderId="13" xfId="0" applyNumberFormat="1" applyFont="1" applyBorder="1" applyAlignment="1">
      <alignment horizontal="right" wrapText="1"/>
    </xf>
    <xf numFmtId="0" fontId="0" fillId="0" borderId="13" xfId="0" applyBorder="1"/>
    <xf numFmtId="0" fontId="5" fillId="0" borderId="6" xfId="0" applyFont="1" applyBorder="1" applyAlignment="1">
      <alignment horizontal="right"/>
    </xf>
    <xf numFmtId="4" fontId="5" fillId="0" borderId="11" xfId="0" applyNumberFormat="1" applyFont="1" applyBorder="1"/>
    <xf numFmtId="0" fontId="5" fillId="0" borderId="3" xfId="0" applyFont="1" applyBorder="1" applyAlignment="1">
      <alignment horizontal="right"/>
    </xf>
    <xf numFmtId="0" fontId="0" fillId="0" borderId="8" xfId="0" applyBorder="1"/>
    <xf numFmtId="4" fontId="4" fillId="0" borderId="14" xfId="0" applyNumberFormat="1" applyFont="1" applyBorder="1" applyAlignment="1">
      <alignment horizontal="right" wrapText="1"/>
    </xf>
    <xf numFmtId="0" fontId="0" fillId="0" borderId="14" xfId="0" applyBorder="1"/>
    <xf numFmtId="0" fontId="0" fillId="0" borderId="8" xfId="0" applyBorder="1" applyAlignment="1">
      <alignment horizontal="right"/>
    </xf>
    <xf numFmtId="0" fontId="7" fillId="0" borderId="0" xfId="0" applyFont="1"/>
    <xf numFmtId="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center" wrapText="1"/>
    </xf>
    <xf numFmtId="164" fontId="5" fillId="0" borderId="0" xfId="0" applyNumberFormat="1" applyFont="1"/>
    <xf numFmtId="4" fontId="5" fillId="0" borderId="0" xfId="0" applyNumberFormat="1" applyFont="1"/>
    <xf numFmtId="0" fontId="7" fillId="0" borderId="0" xfId="0" applyFont="1" applyProtection="1">
      <protection locked="0"/>
    </xf>
    <xf numFmtId="0" fontId="0" fillId="0" borderId="13" xfId="0" applyBorder="1" applyAlignment="1">
      <alignment horizontal="centerContinuous"/>
    </xf>
    <xf numFmtId="4" fontId="4" fillId="0" borderId="3" xfId="0" applyNumberFormat="1" applyFont="1" applyBorder="1" applyAlignment="1">
      <alignment horizontal="centerContinuous" wrapText="1"/>
    </xf>
    <xf numFmtId="0" fontId="5" fillId="0" borderId="4" xfId="0" applyFont="1" applyBorder="1" applyAlignment="1">
      <alignment horizontal="centerContinuous"/>
    </xf>
    <xf numFmtId="0" fontId="5" fillId="0" borderId="13" xfId="0" applyFont="1" applyBorder="1" applyAlignment="1">
      <alignment horizontal="centerContinuous"/>
    </xf>
    <xf numFmtId="0" fontId="5" fillId="0" borderId="5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6" xfId="0" applyFont="1" applyBorder="1" applyAlignment="1">
      <alignment horizontal="center"/>
    </xf>
    <xf numFmtId="0" fontId="5" fillId="0" borderId="15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12" xfId="0" applyFont="1" applyBorder="1" applyAlignment="1">
      <alignment horizontal="centerContinuous"/>
    </xf>
    <xf numFmtId="0" fontId="5" fillId="0" borderId="8" xfId="0" applyFont="1" applyBorder="1" applyAlignment="1">
      <alignment horizontal="centerContinuous"/>
    </xf>
    <xf numFmtId="0" fontId="5" fillId="0" borderId="9" xfId="0" applyFont="1" applyBorder="1" applyAlignment="1">
      <alignment horizontal="centerContinuous"/>
    </xf>
    <xf numFmtId="0" fontId="5" fillId="0" borderId="10" xfId="0" applyFont="1" applyBorder="1" applyAlignment="1">
      <alignment horizontal="center"/>
    </xf>
    <xf numFmtId="0" fontId="0" fillId="0" borderId="5" xfId="0" applyBorder="1" applyAlignment="1">
      <alignment horizontal="centerContinuous"/>
    </xf>
    <xf numFmtId="0" fontId="0" fillId="0" borderId="1" xfId="0" applyBorder="1"/>
    <xf numFmtId="0" fontId="0" fillId="0" borderId="3" xfId="0" applyBorder="1"/>
    <xf numFmtId="4" fontId="5" fillId="0" borderId="11" xfId="0" applyNumberFormat="1" applyFont="1" applyBorder="1" applyAlignment="1">
      <alignment horizontal="right" wrapText="1"/>
    </xf>
    <xf numFmtId="4" fontId="0" fillId="0" borderId="2" xfId="0" applyNumberFormat="1" applyBorder="1"/>
    <xf numFmtId="0" fontId="5" fillId="0" borderId="11" xfId="0" applyFont="1" applyBorder="1"/>
    <xf numFmtId="0" fontId="5" fillId="0" borderId="0" xfId="0" applyFont="1" applyProtection="1">
      <protection locked="0"/>
    </xf>
    <xf numFmtId="0" fontId="10" fillId="0" borderId="0" xfId="0" applyFont="1" applyAlignment="1">
      <alignment horizontal="center" readingOrder="1"/>
    </xf>
    <xf numFmtId="0" fontId="11" fillId="0" borderId="0" xfId="0" applyFont="1" applyAlignment="1">
      <alignment horizontal="centerContinuous"/>
    </xf>
    <xf numFmtId="4" fontId="11" fillId="0" borderId="0" xfId="0" applyNumberFormat="1" applyFont="1" applyAlignment="1">
      <alignment horizontal="centerContinuous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2" fillId="0" borderId="0" xfId="0" applyFont="1" applyAlignment="1">
      <alignment horizontal="centerContinuous"/>
    </xf>
    <xf numFmtId="4" fontId="3" fillId="0" borderId="0" xfId="0" applyNumberFormat="1" applyFont="1" applyAlignment="1">
      <alignment horizontal="centerContinuous" wrapText="1"/>
    </xf>
    <xf numFmtId="0" fontId="3" fillId="0" borderId="4" xfId="0" applyFont="1" applyBorder="1" applyAlignment="1">
      <alignment horizontal="centerContinuous"/>
    </xf>
    <xf numFmtId="0" fontId="3" fillId="0" borderId="13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3" fillId="0" borderId="8" xfId="0" applyFont="1" applyBorder="1" applyAlignment="1">
      <alignment horizontal="centerContinuous"/>
    </xf>
    <xf numFmtId="0" fontId="0" fillId="0" borderId="9" xfId="0" applyBorder="1" applyAlignment="1">
      <alignment horizontal="centerContinuous"/>
    </xf>
    <xf numFmtId="0" fontId="3" fillId="0" borderId="14" xfId="0" applyFont="1" applyBorder="1" applyAlignment="1">
      <alignment horizontal="centerContinuous"/>
    </xf>
    <xf numFmtId="0" fontId="3" fillId="0" borderId="9" xfId="0" applyFont="1" applyBorder="1"/>
    <xf numFmtId="14" fontId="5" fillId="0" borderId="16" xfId="0" applyNumberFormat="1" applyFont="1" applyBorder="1" applyProtection="1">
      <protection locked="0"/>
    </xf>
    <xf numFmtId="0" fontId="5" fillId="0" borderId="17" xfId="0" applyFont="1" applyBorder="1"/>
    <xf numFmtId="4" fontId="5" fillId="0" borderId="18" xfId="0" applyNumberFormat="1" applyFont="1" applyBorder="1" applyAlignment="1" applyProtection="1">
      <alignment horizontal="right"/>
      <protection locked="0"/>
    </xf>
    <xf numFmtId="9" fontId="0" fillId="0" borderId="0" xfId="2" applyFont="1" applyProtection="1"/>
    <xf numFmtId="14" fontId="5" fillId="0" borderId="19" xfId="0" applyNumberFormat="1" applyFont="1" applyBorder="1" applyProtection="1">
      <protection locked="0"/>
    </xf>
    <xf numFmtId="0" fontId="5" fillId="0" borderId="20" xfId="0" applyFont="1" applyBorder="1"/>
    <xf numFmtId="0" fontId="5" fillId="0" borderId="19" xfId="0" applyFont="1" applyBorder="1" applyProtection="1">
      <protection locked="0"/>
    </xf>
    <xf numFmtId="4" fontId="5" fillId="0" borderId="21" xfId="0" applyNumberFormat="1" applyFont="1" applyBorder="1" applyAlignment="1" applyProtection="1">
      <alignment horizontal="right"/>
      <protection locked="0"/>
    </xf>
    <xf numFmtId="9" fontId="0" fillId="0" borderId="0" xfId="0" applyNumberFormat="1"/>
    <xf numFmtId="4" fontId="0" fillId="0" borderId="0" xfId="0" applyNumberFormat="1"/>
    <xf numFmtId="0" fontId="5" fillId="0" borderId="22" xfId="0" applyFont="1" applyBorder="1" applyProtection="1">
      <protection locked="0"/>
    </xf>
    <xf numFmtId="0" fontId="5" fillId="0" borderId="23" xfId="0" applyFont="1" applyBorder="1"/>
    <xf numFmtId="4" fontId="5" fillId="0" borderId="24" xfId="0" applyNumberFormat="1" applyFont="1" applyBorder="1" applyAlignment="1" applyProtection="1">
      <alignment horizontal="right"/>
      <protection locked="0"/>
    </xf>
    <xf numFmtId="43" fontId="5" fillId="0" borderId="0" xfId="1" applyFont="1"/>
    <xf numFmtId="0" fontId="2" fillId="0" borderId="2" xfId="0" applyFont="1" applyBorder="1" applyAlignment="1">
      <alignment horizontal="right"/>
    </xf>
    <xf numFmtId="4" fontId="2" fillId="0" borderId="11" xfId="0" applyNumberFormat="1" applyFont="1" applyBorder="1"/>
    <xf numFmtId="0" fontId="13" fillId="0" borderId="0" xfId="0" applyFont="1" applyAlignment="1">
      <alignment horizontal="right"/>
    </xf>
    <xf numFmtId="43" fontId="3" fillId="0" borderId="0" xfId="1" applyFont="1"/>
    <xf numFmtId="43" fontId="0" fillId="0" borderId="0" xfId="1" applyFont="1"/>
    <xf numFmtId="0" fontId="3" fillId="0" borderId="5" xfId="0" applyFont="1" applyBorder="1" applyAlignment="1">
      <alignment horizontal="center"/>
    </xf>
    <xf numFmtId="0" fontId="0" fillId="0" borderId="14" xfId="0" applyBorder="1" applyAlignment="1">
      <alignment horizontal="centerContinuous"/>
    </xf>
    <xf numFmtId="14" fontId="5" fillId="0" borderId="25" xfId="0" applyNumberFormat="1" applyFont="1" applyBorder="1" applyProtection="1">
      <protection locked="0"/>
    </xf>
    <xf numFmtId="0" fontId="5" fillId="0" borderId="26" xfId="0" applyFont="1" applyBorder="1"/>
    <xf numFmtId="0" fontId="5" fillId="0" borderId="25" xfId="0" applyFont="1" applyBorder="1" applyProtection="1">
      <protection locked="0"/>
    </xf>
    <xf numFmtId="4" fontId="5" fillId="0" borderId="27" xfId="0" applyNumberFormat="1" applyFont="1" applyBorder="1" applyAlignment="1" applyProtection="1">
      <alignment horizontal="right"/>
      <protection locked="0"/>
    </xf>
    <xf numFmtId="0" fontId="2" fillId="0" borderId="3" xfId="0" applyFont="1" applyBorder="1" applyAlignment="1">
      <alignment horizontal="right"/>
    </xf>
    <xf numFmtId="14" fontId="5" fillId="0" borderId="28" xfId="0" applyNumberFormat="1" applyFont="1" applyBorder="1" applyProtection="1">
      <protection locked="0"/>
    </xf>
    <xf numFmtId="0" fontId="5" fillId="0" borderId="29" xfId="0" applyFont="1" applyBorder="1"/>
    <xf numFmtId="0" fontId="5" fillId="0" borderId="28" xfId="0" applyFont="1" applyBorder="1" applyProtection="1">
      <protection locked="0"/>
    </xf>
    <xf numFmtId="4" fontId="5" fillId="0" borderId="30" xfId="0" applyNumberFormat="1" applyFont="1" applyBorder="1" applyAlignment="1" applyProtection="1">
      <alignment horizontal="right"/>
      <protection locked="0"/>
    </xf>
    <xf numFmtId="0" fontId="0" fillId="0" borderId="3" xfId="0" applyBorder="1" applyAlignment="1">
      <alignment horizontal="right"/>
    </xf>
    <xf numFmtId="4" fontId="0" fillId="0" borderId="11" xfId="0" applyNumberFormat="1" applyBorder="1"/>
    <xf numFmtId="43" fontId="14" fillId="0" borderId="0" xfId="1" applyFont="1"/>
    <xf numFmtId="0" fontId="2" fillId="0" borderId="14" xfId="0" applyFont="1" applyBorder="1" applyAlignment="1">
      <alignment horizontal="right"/>
    </xf>
    <xf numFmtId="4" fontId="2" fillId="0" borderId="10" xfId="0" applyNumberFormat="1" applyFont="1" applyBorder="1"/>
    <xf numFmtId="0" fontId="15" fillId="0" borderId="0" xfId="0" applyFont="1" applyAlignment="1">
      <alignment horizontal="centerContinuous"/>
    </xf>
    <xf numFmtId="4" fontId="4" fillId="0" borderId="0" xfId="0" applyNumberFormat="1" applyFont="1" applyAlignment="1">
      <alignment horizontal="centerContinuous" wrapText="1"/>
    </xf>
    <xf numFmtId="0" fontId="16" fillId="0" borderId="0" xfId="0" applyFont="1" applyAlignment="1">
      <alignment horizontal="centerContinuous"/>
    </xf>
    <xf numFmtId="0" fontId="4" fillId="0" borderId="0" xfId="0" applyFont="1"/>
    <xf numFmtId="0" fontId="0" fillId="2" borderId="0" xfId="0" applyFill="1"/>
    <xf numFmtId="0" fontId="0" fillId="2" borderId="31" xfId="0" applyFill="1" applyBorder="1"/>
    <xf numFmtId="0" fontId="0" fillId="2" borderId="32" xfId="0" applyFill="1" applyBorder="1"/>
    <xf numFmtId="0" fontId="0" fillId="0" borderId="33" xfId="0" applyBorder="1" applyProtection="1">
      <protection locked="0"/>
    </xf>
    <xf numFmtId="0" fontId="5" fillId="2" borderId="31" xfId="0" applyFont="1" applyFill="1" applyBorder="1"/>
    <xf numFmtId="0" fontId="0" fillId="2" borderId="34" xfId="0" applyFill="1" applyBorder="1"/>
    <xf numFmtId="0" fontId="5" fillId="2" borderId="35" xfId="0" applyFont="1" applyFill="1" applyBorder="1"/>
    <xf numFmtId="0" fontId="0" fillId="2" borderId="36" xfId="0" applyFill="1" applyBorder="1"/>
    <xf numFmtId="0" fontId="0" fillId="2" borderId="37" xfId="0" applyFill="1" applyBorder="1"/>
    <xf numFmtId="0" fontId="5" fillId="2" borderId="38" xfId="0" applyFont="1" applyFill="1" applyBorder="1"/>
    <xf numFmtId="0" fontId="0" fillId="2" borderId="39" xfId="0" applyFill="1" applyBorder="1"/>
    <xf numFmtId="0" fontId="0" fillId="2" borderId="38" xfId="0" applyFill="1" applyBorder="1"/>
    <xf numFmtId="0" fontId="0" fillId="2" borderId="40" xfId="0" applyFill="1" applyBorder="1"/>
    <xf numFmtId="0" fontId="0" fillId="0" borderId="31" xfId="0" applyBorder="1" applyProtection="1">
      <protection locked="0"/>
    </xf>
    <xf numFmtId="0" fontId="0" fillId="0" borderId="34" xfId="0" applyBorder="1" applyProtection="1">
      <protection locked="0"/>
    </xf>
    <xf numFmtId="0" fontId="0" fillId="2" borderId="33" xfId="0" applyFill="1" applyBorder="1"/>
    <xf numFmtId="0" fontId="2" fillId="2" borderId="31" xfId="0" applyFont="1" applyFill="1" applyBorder="1"/>
    <xf numFmtId="0" fontId="0" fillId="2" borderId="33" xfId="0" applyFill="1" applyBorder="1" applyAlignment="1">
      <alignment horizontal="centerContinuous" vertical="center"/>
    </xf>
    <xf numFmtId="0" fontId="0" fillId="2" borderId="33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 wrapText="1"/>
    </xf>
    <xf numFmtId="4" fontId="0" fillId="2" borderId="33" xfId="0" applyNumberFormat="1" applyFill="1" applyBorder="1" applyAlignment="1">
      <alignment horizontal="centerContinuous" vertical="center"/>
    </xf>
    <xf numFmtId="4" fontId="2" fillId="0" borderId="33" xfId="0" applyNumberFormat="1" applyFont="1" applyBorder="1" applyAlignment="1" applyProtection="1">
      <alignment horizontal="right" vertical="center"/>
      <protection locked="0"/>
    </xf>
    <xf numFmtId="4" fontId="2" fillId="0" borderId="33" xfId="0" applyNumberFormat="1" applyFont="1" applyBorder="1" applyAlignment="1" applyProtection="1">
      <alignment horizontal="right" vertical="center" wrapText="1"/>
      <protection locked="0"/>
    </xf>
    <xf numFmtId="4" fontId="2" fillId="2" borderId="33" xfId="0" applyNumberFormat="1" applyFont="1" applyFill="1" applyBorder="1"/>
    <xf numFmtId="49" fontId="0" fillId="2" borderId="33" xfId="0" applyNumberFormat="1" applyFill="1" applyBorder="1" applyAlignment="1">
      <alignment horizontal="center"/>
    </xf>
    <xf numFmtId="4" fontId="0" fillId="2" borderId="33" xfId="0" applyNumberFormat="1" applyFill="1" applyBorder="1"/>
    <xf numFmtId="0" fontId="0" fillId="0" borderId="0" xfId="0" applyAlignment="1">
      <alignment horizontal="center"/>
    </xf>
    <xf numFmtId="4" fontId="5" fillId="0" borderId="3" xfId="0" applyNumberFormat="1" applyFont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8" fillId="0" borderId="0" xfId="0" applyFont="1"/>
    <xf numFmtId="0" fontId="9" fillId="0" borderId="1" xfId="0" applyFont="1" applyBorder="1" applyAlignment="1">
      <alignment horizontal="left"/>
    </xf>
    <xf numFmtId="4" fontId="0" fillId="0" borderId="13" xfId="0" applyNumberFormat="1" applyBorder="1" applyAlignment="1">
      <alignment horizontal="centerContinuous"/>
    </xf>
    <xf numFmtId="0" fontId="0" fillId="0" borderId="9" xfId="0" applyBorder="1"/>
    <xf numFmtId="0" fontId="0" fillId="0" borderId="31" xfId="0" applyBorder="1"/>
    <xf numFmtId="0" fontId="2" fillId="0" borderId="32" xfId="0" applyFont="1" applyBorder="1" applyAlignment="1">
      <alignment horizontal="center"/>
    </xf>
    <xf numFmtId="4" fontId="2" fillId="0" borderId="33" xfId="0" applyNumberFormat="1" applyFont="1" applyBorder="1"/>
    <xf numFmtId="0" fontId="7" fillId="0" borderId="0" xfId="0" applyFont="1" applyAlignment="1">
      <alignment horizontal="right"/>
    </xf>
    <xf numFmtId="0" fontId="0" fillId="0" borderId="1" xfId="0" applyBorder="1" applyAlignment="1">
      <alignment horizontal="left"/>
    </xf>
    <xf numFmtId="0" fontId="5" fillId="0" borderId="16" xfId="0" applyFont="1" applyBorder="1"/>
    <xf numFmtId="0" fontId="5" fillId="0" borderId="19" xfId="0" applyFont="1" applyBorder="1"/>
    <xf numFmtId="14" fontId="5" fillId="0" borderId="22" xfId="0" applyNumberFormat="1" applyFont="1" applyBorder="1" applyProtection="1">
      <protection locked="0"/>
    </xf>
    <xf numFmtId="0" fontId="5" fillId="0" borderId="1" xfId="0" applyFont="1" applyBorder="1" applyAlignment="1">
      <alignment horizontal="right"/>
    </xf>
    <xf numFmtId="14" fontId="5" fillId="0" borderId="1" xfId="0" applyNumberFormat="1" applyFont="1" applyBorder="1"/>
    <xf numFmtId="0" fontId="2" fillId="0" borderId="0" xfId="0" applyFont="1" applyAlignment="1">
      <alignment horizontal="left"/>
    </xf>
    <xf numFmtId="14" fontId="5" fillId="0" borderId="16" xfId="0" applyNumberFormat="1" applyFont="1" applyBorder="1"/>
    <xf numFmtId="4" fontId="5" fillId="0" borderId="18" xfId="0" applyNumberFormat="1" applyFont="1" applyBorder="1" applyAlignment="1">
      <alignment horizontal="right"/>
    </xf>
    <xf numFmtId="14" fontId="5" fillId="0" borderId="19" xfId="0" applyNumberFormat="1" applyFont="1" applyBorder="1"/>
    <xf numFmtId="4" fontId="5" fillId="0" borderId="21" xfId="0" applyNumberFormat="1" applyFont="1" applyBorder="1" applyAlignment="1">
      <alignment horizontal="right"/>
    </xf>
    <xf numFmtId="14" fontId="5" fillId="0" borderId="22" xfId="0" applyNumberFormat="1" applyFont="1" applyBorder="1"/>
    <xf numFmtId="0" fontId="5" fillId="0" borderId="22" xfId="0" applyFont="1" applyBorder="1"/>
    <xf numFmtId="4" fontId="5" fillId="0" borderId="24" xfId="0" applyNumberFormat="1" applyFont="1" applyBorder="1" applyAlignment="1">
      <alignment horizontal="right"/>
    </xf>
    <xf numFmtId="14" fontId="5" fillId="0" borderId="0" xfId="0" applyNumberFormat="1" applyFont="1"/>
    <xf numFmtId="4" fontId="5" fillId="0" borderId="0" xfId="0" applyNumberFormat="1" applyFont="1" applyAlignment="1">
      <alignment horizontal="right"/>
    </xf>
    <xf numFmtId="43" fontId="3" fillId="0" borderId="0" xfId="1" applyFont="1" applyProtection="1"/>
    <xf numFmtId="14" fontId="5" fillId="0" borderId="25" xfId="0" applyNumberFormat="1" applyFont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5" fillId="0" borderId="20" xfId="0" applyFont="1" applyBorder="1" applyProtection="1">
      <protection locked="0"/>
    </xf>
    <xf numFmtId="14" fontId="5" fillId="0" borderId="0" xfId="0" applyNumberFormat="1" applyFont="1" applyProtection="1">
      <protection locked="0"/>
    </xf>
    <xf numFmtId="49" fontId="0" fillId="0" borderId="0" xfId="0" applyNumberFormat="1" applyAlignment="1">
      <alignment horizontal="center"/>
    </xf>
    <xf numFmtId="4" fontId="7" fillId="0" borderId="0" xfId="0" applyNumberFormat="1" applyFont="1" applyAlignment="1">
      <alignment horizontal="right"/>
    </xf>
    <xf numFmtId="0" fontId="5" fillId="0" borderId="28" xfId="0" applyFont="1" applyBorder="1"/>
    <xf numFmtId="4" fontId="5" fillId="0" borderId="0" xfId="0" applyNumberFormat="1" applyFont="1" applyProtection="1">
      <protection locked="0"/>
    </xf>
    <xf numFmtId="0" fontId="0" fillId="0" borderId="0" xfId="0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justify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216"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310229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7" name="WordArt 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371475</xdr:colOff>
      <xdr:row>58</xdr:row>
      <xdr:rowOff>185499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1920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371475</xdr:colOff>
      <xdr:row>168</xdr:row>
      <xdr:rowOff>185499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6</xdr:row>
      <xdr:rowOff>4524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14" name="WordArt 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A5A5980C-8CDA-4D47-9112-45D68C888124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ECEE1B1A-18B0-47B7-A793-4FC5C79C9A35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310229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6A8C470A-73D0-40B0-9AFD-F9040258E874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87672251-7B79-4E9A-90A7-DD7ABC323A8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 de Souza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698BEDE1-F7FE-4692-B3C0-D315FABC452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438150</xdr:colOff>
      <xdr:row>168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57B765B1-A752-484B-8069-EFCF91015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C41F15AC-6034-4B66-847E-E875F33B785E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981198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D7904C62-D6C0-4AF6-8829-4C51D8C9F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291D82D3-82D2-4F61-B034-A45F71CFD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12" name="WordArt 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182</xdr:row>
      <xdr:rowOff>0</xdr:rowOff>
    </xdr:from>
    <xdr:to>
      <xdr:col>6</xdr:col>
      <xdr:colOff>0</xdr:colOff>
      <xdr:row>185</xdr:row>
      <xdr:rowOff>104775</xdr:rowOff>
    </xdr:to>
    <xdr:sp macro="" textlink="">
      <xdr:nvSpPr>
        <xdr:cNvPr id="13" name="WordArt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14" name="WordArt 1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15" name="WordArt 1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 de Souza Sussi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159</xdr:row>
      <xdr:rowOff>0</xdr:rowOff>
    </xdr:from>
    <xdr:to>
      <xdr:col>6</xdr:col>
      <xdr:colOff>38100</xdr:colOff>
      <xdr:row>161</xdr:row>
      <xdr:rowOff>171450</xdr:rowOff>
    </xdr:to>
    <xdr:sp macro="" textlink="">
      <xdr:nvSpPr>
        <xdr:cNvPr id="16" name="WordArt 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1</xdr:col>
      <xdr:colOff>381000</xdr:colOff>
      <xdr:row>168</xdr:row>
      <xdr:rowOff>185499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18" name="WordArt 1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381000</xdr:colOff>
      <xdr:row>6</xdr:row>
      <xdr:rowOff>4524</xdr:rowOff>
    </xdr:to>
    <xdr:pic>
      <xdr:nvPicPr>
        <xdr:cNvPr id="19" name="Imagem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381000</xdr:colOff>
      <xdr:row>58</xdr:row>
      <xdr:rowOff>185499</xdr:rowOff>
    </xdr:to>
    <xdr:pic>
      <xdr:nvPicPr>
        <xdr:cNvPr id="20" name="Imagem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7839CD85-19A3-417F-91EF-E83DB82C7969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179</xdr:row>
      <xdr:rowOff>0</xdr:rowOff>
    </xdr:from>
    <xdr:to>
      <xdr:col>6</xdr:col>
      <xdr:colOff>0</xdr:colOff>
      <xdr:row>182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851D2178-4947-43BD-8659-1C03B4DAB65F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310229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93A4DC44-55C7-40F3-8BBF-F4FFF1594A5D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5ED59289-D8DE-4F5B-BEF2-553B78ADEE4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156</xdr:row>
      <xdr:rowOff>0</xdr:rowOff>
    </xdr:from>
    <xdr:to>
      <xdr:col>6</xdr:col>
      <xdr:colOff>38100</xdr:colOff>
      <xdr:row>158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1A25F4AC-C9CF-4E60-AC7F-8C9BA5A316DC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1</xdr:col>
      <xdr:colOff>438150</xdr:colOff>
      <xdr:row>165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6419CED7-CCC7-4419-91B7-636FDDBB7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D1C57D0B-D361-4834-A6B5-098C7B248FF7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981198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AF96FA2C-8FC1-4CFB-9B75-096FD2BD4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41F7EC9-8E49-4033-9E00-16056B65A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179</xdr:row>
      <xdr:rowOff>0</xdr:rowOff>
    </xdr:from>
    <xdr:to>
      <xdr:col>6</xdr:col>
      <xdr:colOff>0</xdr:colOff>
      <xdr:row>182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156</xdr:row>
      <xdr:rowOff>0</xdr:rowOff>
    </xdr:from>
    <xdr:to>
      <xdr:col>6</xdr:col>
      <xdr:colOff>38100</xdr:colOff>
      <xdr:row>158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1</xdr:col>
      <xdr:colOff>438150</xdr:colOff>
      <xdr:row>165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179</xdr:row>
      <xdr:rowOff>0</xdr:rowOff>
    </xdr:from>
    <xdr:to>
      <xdr:col>6</xdr:col>
      <xdr:colOff>0</xdr:colOff>
      <xdr:row>182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156</xdr:row>
      <xdr:rowOff>0</xdr:rowOff>
    </xdr:from>
    <xdr:to>
      <xdr:col>6</xdr:col>
      <xdr:colOff>38100</xdr:colOff>
      <xdr:row>158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1</xdr:col>
      <xdr:colOff>438150</xdr:colOff>
      <xdr:row>165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179</xdr:row>
      <xdr:rowOff>0</xdr:rowOff>
    </xdr:from>
    <xdr:to>
      <xdr:col>6</xdr:col>
      <xdr:colOff>0</xdr:colOff>
      <xdr:row>182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156</xdr:row>
      <xdr:rowOff>0</xdr:rowOff>
    </xdr:from>
    <xdr:to>
      <xdr:col>6</xdr:col>
      <xdr:colOff>38100</xdr:colOff>
      <xdr:row>158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1</xdr:col>
      <xdr:colOff>438150</xdr:colOff>
      <xdr:row>165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179</xdr:row>
      <xdr:rowOff>0</xdr:rowOff>
    </xdr:from>
    <xdr:to>
      <xdr:col>6</xdr:col>
      <xdr:colOff>0</xdr:colOff>
      <xdr:row>182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156</xdr:row>
      <xdr:rowOff>0</xdr:rowOff>
    </xdr:from>
    <xdr:to>
      <xdr:col>6</xdr:col>
      <xdr:colOff>38100</xdr:colOff>
      <xdr:row>158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1</xdr:col>
      <xdr:colOff>438150</xdr:colOff>
      <xdr:row>165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179</xdr:row>
      <xdr:rowOff>0</xdr:rowOff>
    </xdr:from>
    <xdr:to>
      <xdr:col>6</xdr:col>
      <xdr:colOff>0</xdr:colOff>
      <xdr:row>182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156</xdr:row>
      <xdr:rowOff>0</xdr:rowOff>
    </xdr:from>
    <xdr:to>
      <xdr:col>6</xdr:col>
      <xdr:colOff>38100</xdr:colOff>
      <xdr:row>158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1</xdr:col>
      <xdr:colOff>438150</xdr:colOff>
      <xdr:row>165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179</xdr:row>
      <xdr:rowOff>0</xdr:rowOff>
    </xdr:from>
    <xdr:to>
      <xdr:col>6</xdr:col>
      <xdr:colOff>0</xdr:colOff>
      <xdr:row>182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156</xdr:row>
      <xdr:rowOff>0</xdr:rowOff>
    </xdr:from>
    <xdr:to>
      <xdr:col>6</xdr:col>
      <xdr:colOff>38100</xdr:colOff>
      <xdr:row>158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1</xdr:col>
      <xdr:colOff>438150</xdr:colOff>
      <xdr:row>165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179</xdr:row>
      <xdr:rowOff>0</xdr:rowOff>
    </xdr:from>
    <xdr:to>
      <xdr:col>6</xdr:col>
      <xdr:colOff>0</xdr:colOff>
      <xdr:row>182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156</xdr:row>
      <xdr:rowOff>0</xdr:rowOff>
    </xdr:from>
    <xdr:to>
      <xdr:col>6</xdr:col>
      <xdr:colOff>38100</xdr:colOff>
      <xdr:row>158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1</xdr:col>
      <xdr:colOff>438150</xdr:colOff>
      <xdr:row>165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179</xdr:row>
      <xdr:rowOff>0</xdr:rowOff>
    </xdr:from>
    <xdr:to>
      <xdr:col>6</xdr:col>
      <xdr:colOff>0</xdr:colOff>
      <xdr:row>182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156</xdr:row>
      <xdr:rowOff>0</xdr:rowOff>
    </xdr:from>
    <xdr:to>
      <xdr:col>6</xdr:col>
      <xdr:colOff>38100</xdr:colOff>
      <xdr:row>158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1</xdr:col>
      <xdr:colOff>438150</xdr:colOff>
      <xdr:row>165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54</xdr:row>
      <xdr:rowOff>190499</xdr:rowOff>
    </xdr:from>
    <xdr:to>
      <xdr:col>5</xdr:col>
      <xdr:colOff>2133601</xdr:colOff>
      <xdr:row>58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436FAA04-D74E-4252-88A4-37D2ED9098D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781302" y="8420099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2</xdr:col>
      <xdr:colOff>590550</xdr:colOff>
      <xdr:row>545</xdr:row>
      <xdr:rowOff>19050</xdr:rowOff>
    </xdr:from>
    <xdr:to>
      <xdr:col>6</xdr:col>
      <xdr:colOff>228600</xdr:colOff>
      <xdr:row>549</xdr:row>
      <xdr:rowOff>0</xdr:rowOff>
    </xdr:to>
    <xdr:sp macro="" textlink="">
      <xdr:nvSpPr>
        <xdr:cNvPr id="3" name="WordArt 2">
          <a:extLst>
            <a:ext uri="{FF2B5EF4-FFF2-40B4-BE49-F238E27FC236}">
              <a16:creationId xmlns:a16="http://schemas.microsoft.com/office/drawing/2014/main" id="{62543727-24A5-4611-9B6B-8C7388E121D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609725" y="94468950"/>
          <a:ext cx="3448050" cy="74295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/>
            </a14:hiddenEffects>
          </a:ext>
        </a:extLst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pt-BR" sz="1400" kern="10" spc="0">
              <a:ln>
                <a:noFill/>
              </a:ln>
              <a:solidFill>
                <a:srgbClr val="000000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Associação Beneficente Residencial Evangélico BENAIAH</a:t>
          </a:r>
        </a:p>
        <a:p>
          <a:pPr algn="ctr" rtl="0">
            <a:buNone/>
          </a:pPr>
          <a:endParaRPr lang="pt-BR" sz="1400" kern="10" spc="0">
            <a:ln>
              <a:noFill/>
            </a:ln>
            <a:solidFill>
              <a:srgbClr val="000000"/>
            </a:solidFill>
            <a:effectLst/>
            <a:latin typeface="Verdana" panose="020B0604030504040204" pitchFamily="34" charset="0"/>
            <a:ea typeface="Verdana" panose="020B0604030504040204" pitchFamily="34" charset="0"/>
          </a:endParaRPr>
        </a:p>
        <a:p>
          <a:pPr algn="ctr" rtl="0">
            <a:buNone/>
          </a:pPr>
          <a:r>
            <a:rPr lang="pt-BR" sz="1400" kern="10" spc="0">
              <a:ln>
                <a:noFill/>
              </a:ln>
              <a:solidFill>
                <a:srgbClr val="000000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__________________________________________</a:t>
          </a:r>
        </a:p>
        <a:p>
          <a:pPr algn="ctr" rtl="0">
            <a:buNone/>
          </a:pPr>
          <a:r>
            <a:rPr lang="pt-BR" sz="1400" kern="10" spc="0">
              <a:ln>
                <a:noFill/>
              </a:ln>
              <a:solidFill>
                <a:srgbClr val="000000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Helio de Oliveira Camargo</a:t>
          </a:r>
        </a:p>
        <a:p>
          <a:pPr algn="ctr" rtl="0">
            <a:buNone/>
          </a:pPr>
          <a:r>
            <a:rPr lang="pt-BR" sz="1400" kern="10" spc="0">
              <a:ln>
                <a:noFill/>
              </a:ln>
              <a:solidFill>
                <a:srgbClr val="000000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Presidente</a:t>
          </a:r>
        </a:p>
      </xdr:txBody>
    </xdr:sp>
    <xdr:clientData/>
  </xdr:twoCellAnchor>
  <xdr:twoCellAnchor>
    <xdr:from>
      <xdr:col>0</xdr:col>
      <xdr:colOff>19050</xdr:colOff>
      <xdr:row>61</xdr:row>
      <xdr:rowOff>0</xdr:rowOff>
    </xdr:from>
    <xdr:to>
      <xdr:col>3</xdr:col>
      <xdr:colOff>76200</xdr:colOff>
      <xdr:row>64</xdr:row>
      <xdr:rowOff>47627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58512802-8C36-481F-B742-912027CF472D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9050" y="9048750"/>
          <a:ext cx="1876425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200025</xdr:colOff>
      <xdr:row>60</xdr:row>
      <xdr:rowOff>180975</xdr:rowOff>
    </xdr:from>
    <xdr:to>
      <xdr:col>5</xdr:col>
      <xdr:colOff>0</xdr:colOff>
      <xdr:row>64</xdr:row>
      <xdr:rowOff>47624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A79CBB19-4061-49B6-BF12-F31C4E3039A1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019300" y="9039225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200025</xdr:colOff>
      <xdr:row>60</xdr:row>
      <xdr:rowOff>180975</xdr:rowOff>
    </xdr:from>
    <xdr:to>
      <xdr:col>6</xdr:col>
      <xdr:colOff>962025</xdr:colOff>
      <xdr:row>64</xdr:row>
      <xdr:rowOff>47624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9EA1F3CA-B30A-46F3-803F-780F06C1086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048125" y="9039225"/>
          <a:ext cx="1743075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 de Souza Sussi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676275</xdr:colOff>
      <xdr:row>567</xdr:row>
      <xdr:rowOff>0</xdr:rowOff>
    </xdr:from>
    <xdr:to>
      <xdr:col>6</xdr:col>
      <xdr:colOff>466725</xdr:colOff>
      <xdr:row>569</xdr:row>
      <xdr:rowOff>85725</xdr:rowOff>
    </xdr:to>
    <xdr:sp macro="" textlink="">
      <xdr:nvSpPr>
        <xdr:cNvPr id="7" name="WordArt 1">
          <a:extLst>
            <a:ext uri="{FF2B5EF4-FFF2-40B4-BE49-F238E27FC236}">
              <a16:creationId xmlns:a16="http://schemas.microsoft.com/office/drawing/2014/main" id="{67E500DB-9C10-4D5D-88A7-6AB59144A755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86025" y="34661475"/>
          <a:ext cx="2800350" cy="4667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549</xdr:row>
      <xdr:rowOff>28575</xdr:rowOff>
    </xdr:from>
    <xdr:to>
      <xdr:col>2</xdr:col>
      <xdr:colOff>266700</xdr:colOff>
      <xdr:row>552</xdr:row>
      <xdr:rowOff>185499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451594FB-B68A-44CB-AA8D-B59872A3D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9421950"/>
          <a:ext cx="13525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2</xdr:col>
      <xdr:colOff>190500</xdr:colOff>
      <xdr:row>7</xdr:row>
      <xdr:rowOff>52149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A73BFD68-FFB8-485C-B8B6-BCA9E920A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2</xdr:col>
      <xdr:colOff>190500</xdr:colOff>
      <xdr:row>66</xdr:row>
      <xdr:rowOff>185499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64205EFE-2A5F-4693-9CA8-A775EDC81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96425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114</xdr:row>
      <xdr:rowOff>19050</xdr:rowOff>
    </xdr:from>
    <xdr:to>
      <xdr:col>2</xdr:col>
      <xdr:colOff>209550</xdr:colOff>
      <xdr:row>117</xdr:row>
      <xdr:rowOff>71199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974A7D9A-4B09-4718-BF1B-E2B306739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784985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155</xdr:row>
      <xdr:rowOff>28575</xdr:rowOff>
    </xdr:from>
    <xdr:to>
      <xdr:col>2</xdr:col>
      <xdr:colOff>190500</xdr:colOff>
      <xdr:row>158</xdr:row>
      <xdr:rowOff>23574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0150EBCC-FAF6-49A5-A3B4-13DB9D8EE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707850"/>
          <a:ext cx="1276350" cy="5664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E426B96D-0D33-47B3-B2C1-815C64D6091D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14702" y="7419974"/>
          <a:ext cx="22002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179</xdr:row>
      <xdr:rowOff>0</xdr:rowOff>
    </xdr:from>
    <xdr:to>
      <xdr:col>6</xdr:col>
      <xdr:colOff>0</xdr:colOff>
      <xdr:row>182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A311B00C-51AA-42E7-94B5-889F934CD7E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81325" y="21326475"/>
          <a:ext cx="2533650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9F83FAD9-7C7C-4DEC-8685-6A3886DD6E43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09827" y="8267701"/>
          <a:ext cx="1943099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626B3503-7267-417E-B87B-FD2E92CA4F6B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91076" y="8267701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156</xdr:row>
      <xdr:rowOff>0</xdr:rowOff>
    </xdr:from>
    <xdr:to>
      <xdr:col>6</xdr:col>
      <xdr:colOff>38100</xdr:colOff>
      <xdr:row>158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A134D206-CB56-480D-9281-518CD79C9451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44628" y="17697450"/>
          <a:ext cx="2508447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1</xdr:col>
      <xdr:colOff>485775</xdr:colOff>
      <xdr:row>165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DE607B19-7BF6-487A-A2D9-7153738FE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268950"/>
          <a:ext cx="1266825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68571212-4D92-4BBB-9D84-3D9CC36597F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8277225"/>
          <a:ext cx="1962148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485775</xdr:colOff>
      <xdr:row>3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97E54068-E0FD-4B4C-8AA6-1765446FB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66825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485775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4582B972-4234-49FC-B11A-C0B2A8CB2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677275"/>
          <a:ext cx="1266825" cy="566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topLeftCell="A13" workbookViewId="0">
      <selection activeCell="D41" sqref="D41"/>
    </sheetView>
  </sheetViews>
  <sheetFormatPr defaultRowHeight="15" x14ac:dyDescent="0.25"/>
  <cols>
    <col min="1" max="1" width="6.140625" customWidth="1"/>
    <col min="2" max="2" width="12.7109375" customWidth="1"/>
    <col min="3" max="3" width="19.7109375" customWidth="1"/>
    <col min="4" max="9" width="13.7109375" customWidth="1"/>
    <col min="10" max="10" width="13.85546875" customWidth="1"/>
    <col min="11" max="11" width="13.7109375" customWidth="1"/>
    <col min="17" max="17" width="10.140625" bestFit="1" customWidth="1"/>
  </cols>
  <sheetData>
    <row r="1" spans="1:11" x14ac:dyDescent="0.25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</row>
    <row r="2" spans="1:11" x14ac:dyDescent="0.25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</row>
    <row r="3" spans="1:11" x14ac:dyDescent="0.25">
      <c r="A3" s="126"/>
      <c r="B3" s="126"/>
      <c r="C3" s="126"/>
      <c r="D3" s="126"/>
      <c r="E3" s="126"/>
      <c r="F3" s="126"/>
      <c r="G3" s="126"/>
      <c r="H3" s="126"/>
      <c r="I3" s="126"/>
      <c r="J3" s="126"/>
      <c r="K3" s="126"/>
    </row>
    <row r="4" spans="1:11" x14ac:dyDescent="0.25">
      <c r="A4" s="126"/>
      <c r="B4" s="126"/>
      <c r="C4" s="126"/>
      <c r="D4" s="126"/>
      <c r="E4" s="126"/>
      <c r="F4" s="126"/>
      <c r="G4" s="126"/>
      <c r="H4" s="126"/>
      <c r="I4" s="126"/>
      <c r="J4" s="126"/>
      <c r="K4" s="126"/>
    </row>
    <row r="5" spans="1:11" x14ac:dyDescent="0.25">
      <c r="A5" s="127" t="s">
        <v>65</v>
      </c>
      <c r="B5" s="128"/>
      <c r="C5" s="129">
        <v>2025</v>
      </c>
      <c r="D5" s="126"/>
      <c r="E5" s="126"/>
      <c r="F5" s="126"/>
      <c r="G5" s="126"/>
      <c r="H5" s="126"/>
      <c r="I5" s="126"/>
      <c r="J5" s="126"/>
      <c r="K5" s="126"/>
    </row>
    <row r="6" spans="1:11" x14ac:dyDescent="0.25">
      <c r="A6" s="126"/>
      <c r="B6" s="126"/>
      <c r="C6" s="126"/>
      <c r="D6" s="126"/>
      <c r="E6" s="126"/>
      <c r="F6" s="126"/>
      <c r="G6" s="126"/>
      <c r="H6" s="126"/>
      <c r="I6" s="126"/>
      <c r="J6" s="126"/>
      <c r="K6" s="126"/>
    </row>
    <row r="7" spans="1:11" x14ac:dyDescent="0.25">
      <c r="A7" s="126"/>
      <c r="B7" s="126"/>
      <c r="C7" s="126"/>
      <c r="D7" s="126"/>
      <c r="E7" s="126"/>
      <c r="F7" s="126"/>
      <c r="G7" s="126"/>
      <c r="H7" s="126"/>
      <c r="I7" s="126"/>
      <c r="J7" s="126"/>
      <c r="K7" s="126"/>
    </row>
    <row r="8" spans="1:11" x14ac:dyDescent="0.25">
      <c r="A8" s="130" t="s">
        <v>66</v>
      </c>
      <c r="B8" s="131"/>
      <c r="C8" s="128"/>
      <c r="D8" s="127" t="s">
        <v>67</v>
      </c>
      <c r="E8" s="131"/>
      <c r="F8" s="131"/>
      <c r="G8" s="131"/>
      <c r="H8" s="131"/>
      <c r="I8" s="131"/>
      <c r="J8" s="131"/>
      <c r="K8" s="128"/>
    </row>
    <row r="9" spans="1:11" x14ac:dyDescent="0.25">
      <c r="A9" s="130" t="s">
        <v>68</v>
      </c>
      <c r="B9" s="131"/>
      <c r="C9" s="128"/>
      <c r="D9" s="127" t="s">
        <v>69</v>
      </c>
      <c r="E9" s="131"/>
      <c r="F9" s="131"/>
      <c r="G9" s="131"/>
      <c r="H9" s="131"/>
      <c r="I9" s="131"/>
      <c r="J9" s="131"/>
      <c r="K9" s="128"/>
    </row>
    <row r="10" spans="1:11" x14ac:dyDescent="0.25">
      <c r="A10" s="132" t="s">
        <v>70</v>
      </c>
      <c r="B10" s="133"/>
      <c r="C10" s="134"/>
      <c r="D10" s="127" t="s">
        <v>71</v>
      </c>
      <c r="E10" s="131"/>
      <c r="F10" s="131"/>
      <c r="G10" s="131"/>
      <c r="H10" s="131"/>
      <c r="I10" s="131"/>
      <c r="J10" s="131"/>
      <c r="K10" s="128"/>
    </row>
    <row r="11" spans="1:11" x14ac:dyDescent="0.25">
      <c r="A11" s="130" t="s">
        <v>72</v>
      </c>
      <c r="B11" s="131"/>
      <c r="C11" s="131"/>
      <c r="D11" s="131" t="s">
        <v>73</v>
      </c>
      <c r="E11" s="131"/>
      <c r="F11" s="131"/>
      <c r="G11" s="131"/>
      <c r="H11" s="131"/>
      <c r="I11" s="131"/>
      <c r="J11" s="131"/>
      <c r="K11" s="128"/>
    </row>
    <row r="12" spans="1:11" x14ac:dyDescent="0.25">
      <c r="A12" s="135"/>
      <c r="B12" s="136"/>
      <c r="C12" s="136"/>
      <c r="D12" s="131"/>
      <c r="E12" s="131"/>
      <c r="F12" s="131"/>
      <c r="G12" s="131"/>
      <c r="H12" s="131"/>
      <c r="I12" s="131"/>
      <c r="J12" s="131"/>
      <c r="K12" s="128"/>
    </row>
    <row r="13" spans="1:11" x14ac:dyDescent="0.25">
      <c r="A13" s="137" t="s">
        <v>74</v>
      </c>
      <c r="B13" s="136"/>
      <c r="C13" s="138"/>
      <c r="D13" s="139" t="s">
        <v>196</v>
      </c>
      <c r="E13" s="131" t="s">
        <v>75</v>
      </c>
      <c r="F13" s="140"/>
      <c r="G13" s="131"/>
      <c r="H13" s="131"/>
      <c r="I13" s="131"/>
      <c r="J13" s="131"/>
      <c r="K13" s="128"/>
    </row>
    <row r="14" spans="1:11" x14ac:dyDescent="0.25">
      <c r="A14" s="141" t="s">
        <v>76</v>
      </c>
      <c r="B14" s="127" t="s">
        <v>77</v>
      </c>
      <c r="C14" s="131"/>
      <c r="D14" s="131"/>
      <c r="E14" s="131"/>
      <c r="F14" s="131"/>
      <c r="G14" s="131"/>
      <c r="H14" s="131"/>
      <c r="I14" s="131"/>
      <c r="J14" s="131"/>
      <c r="K14" s="128"/>
    </row>
    <row r="15" spans="1:11" x14ac:dyDescent="0.25">
      <c r="A15" s="127"/>
      <c r="B15" s="128"/>
      <c r="C15" s="127"/>
      <c r="D15" s="131"/>
      <c r="E15" s="131"/>
      <c r="F15" s="131"/>
      <c r="G15" s="131"/>
      <c r="H15" s="131"/>
      <c r="I15" s="131"/>
      <c r="J15" s="131"/>
      <c r="K15" s="128"/>
    </row>
    <row r="16" spans="1:11" x14ac:dyDescent="0.25">
      <c r="A16" s="127"/>
      <c r="B16" s="131"/>
      <c r="C16" s="131"/>
      <c r="D16" s="131"/>
      <c r="E16" s="131"/>
      <c r="F16" s="131"/>
      <c r="G16" s="131"/>
      <c r="H16" s="131"/>
      <c r="I16" s="131"/>
      <c r="J16" s="131"/>
      <c r="K16" s="128"/>
    </row>
    <row r="17" spans="1:11" x14ac:dyDescent="0.25">
      <c r="A17" s="126"/>
      <c r="B17" s="126"/>
      <c r="C17" s="126"/>
      <c r="D17" s="126"/>
      <c r="E17" s="126"/>
      <c r="F17" s="126"/>
      <c r="G17" s="126"/>
      <c r="H17" s="126"/>
      <c r="I17" s="126"/>
      <c r="J17" s="126"/>
      <c r="K17" s="126"/>
    </row>
    <row r="18" spans="1:11" x14ac:dyDescent="0.25">
      <c r="A18" s="142" t="s">
        <v>78</v>
      </c>
      <c r="B18" s="128"/>
      <c r="C18" s="127"/>
      <c r="D18" s="131"/>
      <c r="E18" s="131"/>
      <c r="F18" s="131"/>
      <c r="G18" s="131"/>
      <c r="H18" s="131"/>
      <c r="I18" s="131"/>
      <c r="J18" s="131"/>
      <c r="K18" s="128"/>
    </row>
    <row r="19" spans="1:11" ht="45" x14ac:dyDescent="0.25">
      <c r="A19" s="143" t="s">
        <v>79</v>
      </c>
      <c r="B19" s="143"/>
      <c r="C19" s="143"/>
      <c r="D19" s="144" t="s">
        <v>80</v>
      </c>
      <c r="E19" s="145" t="s">
        <v>81</v>
      </c>
      <c r="F19" s="145" t="s">
        <v>82</v>
      </c>
      <c r="G19" s="145" t="s">
        <v>83</v>
      </c>
      <c r="H19" s="145" t="s">
        <v>84</v>
      </c>
      <c r="I19" s="145" t="s">
        <v>85</v>
      </c>
      <c r="J19" s="145" t="s">
        <v>86</v>
      </c>
      <c r="K19" s="145" t="s">
        <v>87</v>
      </c>
    </row>
    <row r="20" spans="1:11" s="96" customFormat="1" x14ac:dyDescent="0.25">
      <c r="A20" s="146"/>
      <c r="B20" s="146"/>
      <c r="C20" s="147">
        <f>1612683.96-164215.6-1058730.08-116162+120640.56-116162+120640.56-116162+120640.56-54684</f>
        <v>348489.95999999979</v>
      </c>
      <c r="D20" s="147">
        <f>C20</f>
        <v>348489.95999999979</v>
      </c>
      <c r="E20" s="148"/>
      <c r="F20" s="148"/>
      <c r="G20" s="148"/>
      <c r="H20" s="148">
        <v>0</v>
      </c>
      <c r="I20" s="148">
        <v>0</v>
      </c>
      <c r="J20" s="149">
        <f>SUM(E20:I20)</f>
        <v>0</v>
      </c>
      <c r="K20" s="149">
        <f>J20+D20</f>
        <v>348489.95999999979</v>
      </c>
    </row>
    <row r="21" spans="1:11" x14ac:dyDescent="0.25">
      <c r="A21" s="150" t="s">
        <v>88</v>
      </c>
      <c r="B21" s="150" t="s">
        <v>26</v>
      </c>
      <c r="C21" s="151">
        <f>ROUNDDOWN(C$20/3,2)-1.32</f>
        <v>116162</v>
      </c>
      <c r="D21" s="151">
        <f t="shared" ref="D21:D23" si="0">C21</f>
        <v>116162</v>
      </c>
      <c r="E21" s="151">
        <f t="shared" ref="E21:I21" si="1">ROUNDDOWN(E$20/12,2)</f>
        <v>0</v>
      </c>
      <c r="F21" s="151">
        <f t="shared" si="1"/>
        <v>0</v>
      </c>
      <c r="G21" s="151">
        <f t="shared" si="1"/>
        <v>0</v>
      </c>
      <c r="H21" s="151">
        <f t="shared" si="1"/>
        <v>0</v>
      </c>
      <c r="I21" s="151">
        <f t="shared" si="1"/>
        <v>0</v>
      </c>
      <c r="J21" s="151">
        <f t="shared" ref="J21:J32" si="2">SUM(E21:I21)</f>
        <v>0</v>
      </c>
      <c r="K21" s="151">
        <f t="shared" ref="K21:K32" si="3">J21+D21</f>
        <v>116162</v>
      </c>
    </row>
    <row r="22" spans="1:11" x14ac:dyDescent="0.25">
      <c r="A22" s="150" t="s">
        <v>89</v>
      </c>
      <c r="B22" s="150" t="s">
        <v>101</v>
      </c>
      <c r="C22" s="151">
        <f>ROUNDDOWN(C$20/3,2)-1.32</f>
        <v>116162</v>
      </c>
      <c r="D22" s="151">
        <f t="shared" si="0"/>
        <v>116162</v>
      </c>
      <c r="E22" s="151">
        <f t="shared" ref="E22:I32" si="4">ROUNDDOWN(E$20/12,2)</f>
        <v>0</v>
      </c>
      <c r="F22" s="151">
        <f t="shared" si="4"/>
        <v>0</v>
      </c>
      <c r="G22" s="151">
        <f t="shared" si="4"/>
        <v>0</v>
      </c>
      <c r="H22" s="151">
        <f t="shared" si="4"/>
        <v>0</v>
      </c>
      <c r="I22" s="151">
        <f t="shared" si="4"/>
        <v>0</v>
      </c>
      <c r="J22" s="151">
        <f t="shared" si="2"/>
        <v>0</v>
      </c>
      <c r="K22" s="151">
        <f t="shared" si="3"/>
        <v>116162</v>
      </c>
    </row>
    <row r="23" spans="1:11" x14ac:dyDescent="0.25">
      <c r="A23" s="150" t="s">
        <v>90</v>
      </c>
      <c r="B23" s="150" t="s">
        <v>102</v>
      </c>
      <c r="C23" s="151">
        <f>ROUNDDOWN(C$20/3,2)-1.32+3.96-58346.26</f>
        <v>57819.700000000004</v>
      </c>
      <c r="D23" s="151">
        <f t="shared" si="0"/>
        <v>57819.700000000004</v>
      </c>
      <c r="E23" s="151">
        <f t="shared" si="4"/>
        <v>0</v>
      </c>
      <c r="F23" s="151">
        <f t="shared" si="4"/>
        <v>0</v>
      </c>
      <c r="G23" s="151">
        <f t="shared" si="4"/>
        <v>0</v>
      </c>
      <c r="H23" s="151">
        <f t="shared" si="4"/>
        <v>0</v>
      </c>
      <c r="I23" s="151">
        <f t="shared" si="4"/>
        <v>0</v>
      </c>
      <c r="J23" s="151">
        <f t="shared" si="2"/>
        <v>0</v>
      </c>
      <c r="K23" s="151">
        <f t="shared" si="3"/>
        <v>57819.700000000004</v>
      </c>
    </row>
    <row r="24" spans="1:11" x14ac:dyDescent="0.25">
      <c r="A24" s="150" t="s">
        <v>91</v>
      </c>
      <c r="B24" s="150" t="s">
        <v>103</v>
      </c>
      <c r="C24" s="151"/>
      <c r="D24" s="151"/>
      <c r="E24" s="151">
        <f t="shared" si="4"/>
        <v>0</v>
      </c>
      <c r="F24" s="151">
        <f t="shared" si="4"/>
        <v>0</v>
      </c>
      <c r="G24" s="151">
        <f t="shared" si="4"/>
        <v>0</v>
      </c>
      <c r="H24" s="151">
        <f t="shared" si="4"/>
        <v>0</v>
      </c>
      <c r="I24" s="151">
        <f t="shared" si="4"/>
        <v>0</v>
      </c>
      <c r="J24" s="151">
        <f t="shared" si="2"/>
        <v>0</v>
      </c>
      <c r="K24" s="151">
        <f t="shared" si="3"/>
        <v>0</v>
      </c>
    </row>
    <row r="25" spans="1:11" x14ac:dyDescent="0.25">
      <c r="A25" s="150" t="s">
        <v>92</v>
      </c>
      <c r="B25" s="150" t="s">
        <v>104</v>
      </c>
      <c r="C25" s="151"/>
      <c r="D25" s="151"/>
      <c r="E25" s="151">
        <f t="shared" si="4"/>
        <v>0</v>
      </c>
      <c r="F25" s="151">
        <f t="shared" si="4"/>
        <v>0</v>
      </c>
      <c r="G25" s="151">
        <f t="shared" si="4"/>
        <v>0</v>
      </c>
      <c r="H25" s="151">
        <f t="shared" si="4"/>
        <v>0</v>
      </c>
      <c r="I25" s="151">
        <f t="shared" si="4"/>
        <v>0</v>
      </c>
      <c r="J25" s="151">
        <f t="shared" si="2"/>
        <v>0</v>
      </c>
      <c r="K25" s="151">
        <f t="shared" si="3"/>
        <v>0</v>
      </c>
    </row>
    <row r="26" spans="1:11" x14ac:dyDescent="0.25">
      <c r="A26" s="150" t="s">
        <v>93</v>
      </c>
      <c r="B26" s="150" t="s">
        <v>105</v>
      </c>
      <c r="C26" s="151"/>
      <c r="D26" s="151"/>
      <c r="E26" s="151">
        <f t="shared" si="4"/>
        <v>0</v>
      </c>
      <c r="F26" s="151">
        <f t="shared" si="4"/>
        <v>0</v>
      </c>
      <c r="G26" s="151">
        <f t="shared" si="4"/>
        <v>0</v>
      </c>
      <c r="H26" s="151">
        <f t="shared" si="4"/>
        <v>0</v>
      </c>
      <c r="I26" s="151">
        <f t="shared" si="4"/>
        <v>0</v>
      </c>
      <c r="J26" s="151">
        <f t="shared" si="2"/>
        <v>0</v>
      </c>
      <c r="K26" s="151">
        <f t="shared" si="3"/>
        <v>0</v>
      </c>
    </row>
    <row r="27" spans="1:11" x14ac:dyDescent="0.25">
      <c r="A27" s="150" t="s">
        <v>94</v>
      </c>
      <c r="B27" s="150" t="s">
        <v>106</v>
      </c>
      <c r="C27" s="151"/>
      <c r="D27" s="151"/>
      <c r="E27" s="151">
        <f t="shared" si="4"/>
        <v>0</v>
      </c>
      <c r="F27" s="151">
        <f t="shared" si="4"/>
        <v>0</v>
      </c>
      <c r="G27" s="151">
        <f t="shared" si="4"/>
        <v>0</v>
      </c>
      <c r="H27" s="151">
        <f t="shared" si="4"/>
        <v>0</v>
      </c>
      <c r="I27" s="151">
        <f t="shared" si="4"/>
        <v>0</v>
      </c>
      <c r="J27" s="151">
        <f t="shared" si="2"/>
        <v>0</v>
      </c>
      <c r="K27" s="151">
        <f t="shared" si="3"/>
        <v>0</v>
      </c>
    </row>
    <row r="28" spans="1:11" x14ac:dyDescent="0.25">
      <c r="A28" s="150" t="s">
        <v>95</v>
      </c>
      <c r="B28" s="150" t="s">
        <v>107</v>
      </c>
      <c r="C28" s="151"/>
      <c r="D28" s="151"/>
      <c r="E28" s="151">
        <f t="shared" si="4"/>
        <v>0</v>
      </c>
      <c r="F28" s="151">
        <f t="shared" si="4"/>
        <v>0</v>
      </c>
      <c r="G28" s="151">
        <f t="shared" si="4"/>
        <v>0</v>
      </c>
      <c r="H28" s="151">
        <f t="shared" si="4"/>
        <v>0</v>
      </c>
      <c r="I28" s="151">
        <f t="shared" si="4"/>
        <v>0</v>
      </c>
      <c r="J28" s="151">
        <f t="shared" si="2"/>
        <v>0</v>
      </c>
      <c r="K28" s="151">
        <f t="shared" si="3"/>
        <v>0</v>
      </c>
    </row>
    <row r="29" spans="1:11" x14ac:dyDescent="0.25">
      <c r="A29" s="150" t="s">
        <v>96</v>
      </c>
      <c r="B29" s="150" t="s">
        <v>108</v>
      </c>
      <c r="C29" s="151"/>
      <c r="D29" s="151"/>
      <c r="E29" s="151">
        <f t="shared" si="4"/>
        <v>0</v>
      </c>
      <c r="F29" s="151">
        <f t="shared" si="4"/>
        <v>0</v>
      </c>
      <c r="G29" s="151">
        <f t="shared" si="4"/>
        <v>0</v>
      </c>
      <c r="H29" s="151">
        <f t="shared" si="4"/>
        <v>0</v>
      </c>
      <c r="I29" s="151">
        <f t="shared" si="4"/>
        <v>0</v>
      </c>
      <c r="J29" s="151">
        <f t="shared" si="2"/>
        <v>0</v>
      </c>
      <c r="K29" s="151">
        <f t="shared" si="3"/>
        <v>0</v>
      </c>
    </row>
    <row r="30" spans="1:11" x14ac:dyDescent="0.25">
      <c r="A30" s="150" t="s">
        <v>97</v>
      </c>
      <c r="B30" s="150" t="s">
        <v>109</v>
      </c>
      <c r="C30" s="151"/>
      <c r="D30" s="151"/>
      <c r="E30" s="151">
        <f t="shared" si="4"/>
        <v>0</v>
      </c>
      <c r="F30" s="151">
        <f t="shared" si="4"/>
        <v>0</v>
      </c>
      <c r="G30" s="151">
        <f t="shared" si="4"/>
        <v>0</v>
      </c>
      <c r="H30" s="151">
        <f t="shared" si="4"/>
        <v>0</v>
      </c>
      <c r="I30" s="151">
        <f t="shared" si="4"/>
        <v>0</v>
      </c>
      <c r="J30" s="151">
        <f t="shared" si="2"/>
        <v>0</v>
      </c>
      <c r="K30" s="151">
        <f t="shared" si="3"/>
        <v>0</v>
      </c>
    </row>
    <row r="31" spans="1:11" x14ac:dyDescent="0.25">
      <c r="A31" s="150" t="s">
        <v>98</v>
      </c>
      <c r="B31" s="150" t="s">
        <v>110</v>
      </c>
      <c r="C31" s="151"/>
      <c r="D31" s="151"/>
      <c r="E31" s="151">
        <f t="shared" si="4"/>
        <v>0</v>
      </c>
      <c r="F31" s="151">
        <f t="shared" si="4"/>
        <v>0</v>
      </c>
      <c r="G31" s="151">
        <f t="shared" si="4"/>
        <v>0</v>
      </c>
      <c r="H31" s="151">
        <f t="shared" si="4"/>
        <v>0</v>
      </c>
      <c r="I31" s="151">
        <f t="shared" si="4"/>
        <v>0</v>
      </c>
      <c r="J31" s="151">
        <f t="shared" si="2"/>
        <v>0</v>
      </c>
      <c r="K31" s="151">
        <f t="shared" si="3"/>
        <v>0</v>
      </c>
    </row>
    <row r="32" spans="1:11" x14ac:dyDescent="0.25">
      <c r="A32" s="150" t="s">
        <v>99</v>
      </c>
      <c r="B32" s="150" t="s">
        <v>111</v>
      </c>
      <c r="C32" s="151"/>
      <c r="D32" s="151"/>
      <c r="E32" s="151">
        <f t="shared" si="4"/>
        <v>0</v>
      </c>
      <c r="F32" s="151">
        <f t="shared" si="4"/>
        <v>0</v>
      </c>
      <c r="G32" s="151">
        <f t="shared" si="4"/>
        <v>0</v>
      </c>
      <c r="H32" s="151">
        <f t="shared" si="4"/>
        <v>0</v>
      </c>
      <c r="I32" s="151">
        <f t="shared" si="4"/>
        <v>0</v>
      </c>
      <c r="J32" s="151">
        <f t="shared" si="2"/>
        <v>0</v>
      </c>
      <c r="K32" s="151">
        <f t="shared" si="3"/>
        <v>0</v>
      </c>
    </row>
    <row r="33" spans="1:11" x14ac:dyDescent="0.25">
      <c r="A33" s="159"/>
      <c r="B33" s="160" t="s">
        <v>114</v>
      </c>
      <c r="C33" s="161">
        <f>SUM(C21:C32)</f>
        <v>290143.7</v>
      </c>
      <c r="D33" s="161">
        <f t="shared" ref="D33:K33" si="5">SUM(D21:D32)</f>
        <v>290143.7</v>
      </c>
      <c r="E33" s="161">
        <f t="shared" si="5"/>
        <v>0</v>
      </c>
      <c r="F33" s="161">
        <f t="shared" si="5"/>
        <v>0</v>
      </c>
      <c r="G33" s="161">
        <f t="shared" si="5"/>
        <v>0</v>
      </c>
      <c r="H33" s="161">
        <f t="shared" si="5"/>
        <v>0</v>
      </c>
      <c r="I33" s="161">
        <f t="shared" si="5"/>
        <v>0</v>
      </c>
      <c r="J33" s="161">
        <f t="shared" si="5"/>
        <v>0</v>
      </c>
      <c r="K33" s="161">
        <f t="shared" si="5"/>
        <v>290143.7</v>
      </c>
    </row>
    <row r="34" spans="1:11" x14ac:dyDescent="0.25">
      <c r="B34" s="152"/>
    </row>
    <row r="35" spans="1:11" x14ac:dyDescent="0.25">
      <c r="A35" s="186" t="s">
        <v>198</v>
      </c>
      <c r="B35" s="186" t="s">
        <v>198</v>
      </c>
      <c r="C35" s="96">
        <f>C21</f>
        <v>116162</v>
      </c>
      <c r="D35" s="96">
        <f>D21</f>
        <v>116162</v>
      </c>
      <c r="E35" t="s">
        <v>197</v>
      </c>
    </row>
    <row r="36" spans="1:11" x14ac:dyDescent="0.25">
      <c r="A36" s="186" t="s">
        <v>199</v>
      </c>
      <c r="B36" s="186" t="s">
        <v>199</v>
      </c>
      <c r="C36" s="96">
        <f t="shared" ref="C36:D37" si="6">C22</f>
        <v>116162</v>
      </c>
      <c r="D36" s="96">
        <f t="shared" si="6"/>
        <v>116162</v>
      </c>
      <c r="E36" t="s">
        <v>197</v>
      </c>
    </row>
    <row r="37" spans="1:11" x14ac:dyDescent="0.25">
      <c r="A37" s="186" t="s">
        <v>200</v>
      </c>
      <c r="B37" s="186" t="s">
        <v>200</v>
      </c>
      <c r="C37" s="96">
        <f t="shared" si="6"/>
        <v>57819.700000000004</v>
      </c>
      <c r="D37" s="96">
        <f t="shared" si="6"/>
        <v>57819.700000000004</v>
      </c>
      <c r="E37" t="s">
        <v>214</v>
      </c>
    </row>
  </sheetData>
  <sheetProtection selectLockedCells="1" selectUnlockedCells="1"/>
  <phoneticPr fontId="17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89"/>
  <sheetViews>
    <sheetView showWhiteSpace="0" view="pageLayout" zoomScaleNormal="100" workbookViewId="0">
      <selection activeCell="G21" sqref="G21"/>
    </sheetView>
  </sheetViews>
  <sheetFormatPr defaultRowHeight="15" x14ac:dyDescent="0.25"/>
  <cols>
    <col min="1" max="1" width="12.5703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855468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10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DADOS!C21</f>
        <v>116162</v>
      </c>
      <c r="E20" s="24" t="s">
        <v>112</v>
      </c>
      <c r="F20" s="25">
        <v>45681</v>
      </c>
      <c r="G20" s="26">
        <v>116162</v>
      </c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116162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116162</v>
      </c>
      <c r="B30" s="47" t="str">
        <f>DADOS!E35</f>
        <v>(Cento e dezesseis mil, cento e sessenta e dois reais) acrescidos do saldo de recursos não</v>
      </c>
      <c r="C30" s="155"/>
      <c r="D30" s="155"/>
      <c r="E30" s="155"/>
      <c r="F30" s="48"/>
    </row>
    <row r="31" spans="1:7" ht="15" customHeight="1" thickBot="1" x14ac:dyDescent="0.3">
      <c r="A31" s="47" t="s">
        <v>201</v>
      </c>
      <c r="C31" s="187" cm="1">
        <f t="array" ref="C31:C32">G24:G25</f>
        <v>0</v>
      </c>
      <c r="D31" s="189" t="s">
        <v>202</v>
      </c>
      <c r="E31" s="47"/>
      <c r="F31" s="155"/>
    </row>
    <row r="32" spans="1:7" ht="15.75" thickBot="1" x14ac:dyDescent="0.3">
      <c r="A32" s="53" t="s">
        <v>17</v>
      </c>
      <c r="B32" s="53"/>
      <c r="C32" s="53">
        <v>0</v>
      </c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56" t="s">
        <v>25</v>
      </c>
      <c r="B35" s="18"/>
      <c r="C35" s="19"/>
      <c r="D35" s="157" t="str">
        <f>DADOS!B$21</f>
        <v>janeiro</v>
      </c>
      <c r="E35" s="66"/>
      <c r="F35" s="158" t="s">
        <v>9</v>
      </c>
      <c r="G35" s="41">
        <f>G107</f>
        <v>116162</v>
      </c>
    </row>
    <row r="36" spans="1:7" ht="15.75" hidden="1" thickBot="1" x14ac:dyDescent="0.3">
      <c r="A36" s="156" t="s">
        <v>27</v>
      </c>
      <c r="B36" s="18"/>
      <c r="C36" s="19"/>
      <c r="D36" s="157" t="str">
        <f>DADOS!B$21</f>
        <v>janeiro</v>
      </c>
      <c r="E36" s="66"/>
      <c r="F36" s="158" t="s">
        <v>9</v>
      </c>
      <c r="G36" s="41">
        <f>G115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DADOS!B$21</f>
        <v>janeiro</v>
      </c>
      <c r="E37" s="66"/>
      <c r="F37" s="158" t="s">
        <v>9</v>
      </c>
      <c r="G37" s="41">
        <f>G128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DADOS!B$21</f>
        <v>janeiro</v>
      </c>
      <c r="E38" s="66"/>
      <c r="F38" s="158" t="s">
        <v>9</v>
      </c>
      <c r="G38" s="41">
        <f>G140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DADOS!B$21</f>
        <v>janeiro</v>
      </c>
      <c r="E39" s="66"/>
      <c r="F39" s="158" t="s">
        <v>9</v>
      </c>
      <c r="G39" s="41">
        <f>G146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DADOS!B$21</f>
        <v>janeiro</v>
      </c>
      <c r="E40" s="66"/>
      <c r="F40" s="158" t="s">
        <v>9</v>
      </c>
      <c r="G40" s="41">
        <f>G155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41">
        <f>SUM(G35:G40)</f>
        <v>116162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SUM(G20:G25)-G41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204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10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91">
        <v>45688</v>
      </c>
      <c r="B70" s="88"/>
      <c r="C70" s="164" t="s">
        <v>45</v>
      </c>
      <c r="D70" s="88"/>
      <c r="E70" s="164" t="s">
        <v>118</v>
      </c>
      <c r="F70" s="88"/>
      <c r="G70" s="89">
        <v>2595</v>
      </c>
      <c r="L70" s="90"/>
    </row>
    <row r="71" spans="1:12" ht="13.5" customHeight="1" x14ac:dyDescent="0.25">
      <c r="A71" s="172">
        <f>A$70</f>
        <v>45688</v>
      </c>
      <c r="B71" s="92"/>
      <c r="C71" s="165" t="s">
        <v>45</v>
      </c>
      <c r="D71" s="92"/>
      <c r="E71" s="165" t="s">
        <v>185</v>
      </c>
      <c r="F71" s="92"/>
      <c r="G71" s="94">
        <v>2718</v>
      </c>
      <c r="L71" s="95"/>
    </row>
    <row r="72" spans="1:12" ht="13.5" customHeight="1" x14ac:dyDescent="0.25">
      <c r="A72" s="172">
        <f t="shared" ref="A72:A100" si="2">A$70</f>
        <v>45688</v>
      </c>
      <c r="B72" s="92"/>
      <c r="C72" s="165" t="s">
        <v>45</v>
      </c>
      <c r="D72" s="92"/>
      <c r="E72" s="165" t="s">
        <v>151</v>
      </c>
      <c r="F72" s="92"/>
      <c r="G72" s="94">
        <v>4529</v>
      </c>
    </row>
    <row r="73" spans="1:12" ht="13.5" customHeight="1" x14ac:dyDescent="0.25">
      <c r="A73" s="172">
        <f t="shared" si="2"/>
        <v>45688</v>
      </c>
      <c r="B73" s="92"/>
      <c r="C73" s="165" t="s">
        <v>45</v>
      </c>
      <c r="D73" s="92"/>
      <c r="E73" s="165" t="s">
        <v>119</v>
      </c>
      <c r="F73" s="92"/>
      <c r="G73" s="94">
        <v>2454</v>
      </c>
    </row>
    <row r="74" spans="1:12" ht="13.5" customHeight="1" x14ac:dyDescent="0.25">
      <c r="A74" s="172">
        <f t="shared" si="2"/>
        <v>45688</v>
      </c>
      <c r="B74" s="92"/>
      <c r="C74" s="165" t="s">
        <v>45</v>
      </c>
      <c r="D74" s="92"/>
      <c r="E74" s="165" t="s">
        <v>160</v>
      </c>
      <c r="F74" s="92"/>
      <c r="G74" s="94">
        <v>2140</v>
      </c>
    </row>
    <row r="75" spans="1:12" ht="13.5" customHeight="1" x14ac:dyDescent="0.25">
      <c r="A75" s="172">
        <f t="shared" si="2"/>
        <v>45688</v>
      </c>
      <c r="B75" s="92"/>
      <c r="C75" s="165" t="s">
        <v>45</v>
      </c>
      <c r="D75" s="92"/>
      <c r="E75" s="165" t="s">
        <v>187</v>
      </c>
      <c r="F75" s="92"/>
      <c r="G75" s="94">
        <v>3076</v>
      </c>
    </row>
    <row r="76" spans="1:12" ht="13.5" customHeight="1" x14ac:dyDescent="0.25">
      <c r="A76" s="172">
        <f t="shared" si="2"/>
        <v>45688</v>
      </c>
      <c r="B76" s="92"/>
      <c r="C76" s="165" t="s">
        <v>45</v>
      </c>
      <c r="D76" s="92"/>
      <c r="E76" s="165" t="s">
        <v>121</v>
      </c>
      <c r="F76" s="92"/>
      <c r="G76" s="94">
        <v>3441</v>
      </c>
    </row>
    <row r="77" spans="1:12" ht="13.5" customHeight="1" x14ac:dyDescent="0.25">
      <c r="A77" s="172">
        <f t="shared" si="2"/>
        <v>45688</v>
      </c>
      <c r="B77" s="92"/>
      <c r="C77" s="165" t="s">
        <v>45</v>
      </c>
      <c r="D77" s="92"/>
      <c r="E77" s="165" t="s">
        <v>188</v>
      </c>
      <c r="F77" s="92"/>
      <c r="G77" s="94">
        <v>2441</v>
      </c>
    </row>
    <row r="78" spans="1:12" ht="13.5" customHeight="1" x14ac:dyDescent="0.25">
      <c r="A78" s="172">
        <f t="shared" si="2"/>
        <v>45688</v>
      </c>
      <c r="B78" s="92"/>
      <c r="C78" s="165" t="s">
        <v>45</v>
      </c>
      <c r="D78" s="92"/>
      <c r="E78" s="165" t="s">
        <v>136</v>
      </c>
      <c r="F78" s="92"/>
      <c r="G78" s="94">
        <v>2829</v>
      </c>
    </row>
    <row r="79" spans="1:12" ht="13.5" customHeight="1" x14ac:dyDescent="0.25">
      <c r="A79" s="172">
        <f t="shared" si="2"/>
        <v>45688</v>
      </c>
      <c r="B79" s="92"/>
      <c r="C79" s="165" t="s">
        <v>45</v>
      </c>
      <c r="D79" s="92"/>
      <c r="E79" s="165" t="s">
        <v>128</v>
      </c>
      <c r="F79" s="92"/>
      <c r="G79" s="94">
        <v>6947</v>
      </c>
    </row>
    <row r="80" spans="1:12" ht="13.5" customHeight="1" x14ac:dyDescent="0.25">
      <c r="A80" s="172">
        <f t="shared" si="2"/>
        <v>45688</v>
      </c>
      <c r="B80" s="92"/>
      <c r="C80" s="165" t="s">
        <v>45</v>
      </c>
      <c r="D80" s="92"/>
      <c r="E80" s="165" t="s">
        <v>203</v>
      </c>
      <c r="F80" s="92"/>
      <c r="G80" s="94"/>
    </row>
    <row r="81" spans="1:7" ht="13.5" customHeight="1" x14ac:dyDescent="0.25">
      <c r="A81" s="172">
        <f t="shared" si="2"/>
        <v>45688</v>
      </c>
      <c r="B81" s="92"/>
      <c r="C81" s="165" t="s">
        <v>45</v>
      </c>
      <c r="D81" s="92"/>
      <c r="E81" s="165" t="s">
        <v>189</v>
      </c>
      <c r="F81" s="92"/>
      <c r="G81" s="94">
        <v>3044</v>
      </c>
    </row>
    <row r="82" spans="1:7" ht="13.5" customHeight="1" x14ac:dyDescent="0.25">
      <c r="A82" s="172">
        <f t="shared" si="2"/>
        <v>45688</v>
      </c>
      <c r="B82" s="92"/>
      <c r="C82" s="165" t="s">
        <v>45</v>
      </c>
      <c r="D82" s="92"/>
      <c r="E82" s="165" t="s">
        <v>132</v>
      </c>
      <c r="F82" s="92"/>
      <c r="G82" s="94">
        <v>2730</v>
      </c>
    </row>
    <row r="83" spans="1:7" ht="13.5" customHeight="1" x14ac:dyDescent="0.25">
      <c r="A83" s="172">
        <f t="shared" si="2"/>
        <v>45688</v>
      </c>
      <c r="B83" s="92"/>
      <c r="C83" s="165" t="s">
        <v>45</v>
      </c>
      <c r="D83" s="92"/>
      <c r="E83" s="165" t="s">
        <v>123</v>
      </c>
      <c r="F83" s="92"/>
      <c r="G83" s="94">
        <v>1117</v>
      </c>
    </row>
    <row r="84" spans="1:7" ht="13.5" customHeight="1" x14ac:dyDescent="0.25">
      <c r="A84" s="172">
        <f t="shared" si="2"/>
        <v>45688</v>
      </c>
      <c r="B84" s="92"/>
      <c r="C84" s="165" t="s">
        <v>45</v>
      </c>
      <c r="D84" s="92"/>
      <c r="E84" s="165" t="s">
        <v>124</v>
      </c>
      <c r="F84" s="92"/>
      <c r="G84" s="94">
        <v>3268</v>
      </c>
    </row>
    <row r="85" spans="1:7" ht="13.5" customHeight="1" x14ac:dyDescent="0.25">
      <c r="A85" s="172">
        <f t="shared" si="2"/>
        <v>45688</v>
      </c>
      <c r="B85" s="92"/>
      <c r="C85" s="165" t="s">
        <v>45</v>
      </c>
      <c r="D85" s="92"/>
      <c r="E85" s="165" t="s">
        <v>129</v>
      </c>
      <c r="F85" s="92"/>
      <c r="G85" s="94">
        <v>4085</v>
      </c>
    </row>
    <row r="86" spans="1:7" ht="13.5" customHeight="1" x14ac:dyDescent="0.25">
      <c r="A86" s="172">
        <f t="shared" si="2"/>
        <v>45688</v>
      </c>
      <c r="B86" s="92"/>
      <c r="C86" s="165" t="s">
        <v>45</v>
      </c>
      <c r="D86" s="92"/>
      <c r="E86" s="165" t="s">
        <v>120</v>
      </c>
      <c r="F86" s="92"/>
      <c r="G86" s="94">
        <v>1777</v>
      </c>
    </row>
    <row r="87" spans="1:7" ht="13.5" customHeight="1" x14ac:dyDescent="0.25">
      <c r="A87" s="172">
        <f t="shared" si="2"/>
        <v>45688</v>
      </c>
      <c r="B87" s="92"/>
      <c r="C87" s="165" t="s">
        <v>45</v>
      </c>
      <c r="D87" s="92"/>
      <c r="E87" s="165" t="s">
        <v>130</v>
      </c>
      <c r="F87" s="92"/>
      <c r="G87" s="94">
        <v>4021</v>
      </c>
    </row>
    <row r="88" spans="1:7" ht="13.5" customHeight="1" x14ac:dyDescent="0.25">
      <c r="A88" s="172">
        <f t="shared" si="2"/>
        <v>45688</v>
      </c>
      <c r="B88" s="92"/>
      <c r="C88" s="165" t="s">
        <v>45</v>
      </c>
      <c r="D88" s="92"/>
      <c r="E88" s="165" t="s">
        <v>138</v>
      </c>
      <c r="F88" s="92"/>
      <c r="G88" s="94">
        <v>3267</v>
      </c>
    </row>
    <row r="89" spans="1:7" ht="13.5" customHeight="1" x14ac:dyDescent="0.25">
      <c r="A89" s="172">
        <f t="shared" si="2"/>
        <v>45688</v>
      </c>
      <c r="B89" s="92"/>
      <c r="C89" s="165" t="s">
        <v>45</v>
      </c>
      <c r="D89" s="92"/>
      <c r="E89" s="165" t="s">
        <v>135</v>
      </c>
      <c r="F89" s="92"/>
      <c r="G89" s="94">
        <v>3961</v>
      </c>
    </row>
    <row r="90" spans="1:7" ht="13.5" customHeight="1" x14ac:dyDescent="0.25">
      <c r="A90" s="172">
        <f t="shared" si="2"/>
        <v>45688</v>
      </c>
      <c r="B90" s="92"/>
      <c r="C90" s="165" t="s">
        <v>45</v>
      </c>
      <c r="D90" s="92"/>
      <c r="E90" s="165" t="s">
        <v>139</v>
      </c>
      <c r="F90" s="92"/>
      <c r="G90" s="94">
        <v>2977</v>
      </c>
    </row>
    <row r="91" spans="1:7" ht="13.5" customHeight="1" x14ac:dyDescent="0.25">
      <c r="A91" s="172">
        <f t="shared" si="2"/>
        <v>45688</v>
      </c>
      <c r="B91" s="92"/>
      <c r="C91" s="165" t="s">
        <v>45</v>
      </c>
      <c r="D91" s="92"/>
      <c r="E91" s="165" t="s">
        <v>134</v>
      </c>
      <c r="F91" s="92"/>
      <c r="G91" s="94">
        <v>3441</v>
      </c>
    </row>
    <row r="92" spans="1:7" ht="13.5" customHeight="1" x14ac:dyDescent="0.25">
      <c r="A92" s="172">
        <f t="shared" si="2"/>
        <v>45688</v>
      </c>
      <c r="B92" s="92"/>
      <c r="C92" s="165" t="s">
        <v>45</v>
      </c>
      <c r="D92" s="92"/>
      <c r="E92" s="165" t="s">
        <v>140</v>
      </c>
      <c r="F92" s="92"/>
      <c r="G92" s="94">
        <v>3469</v>
      </c>
    </row>
    <row r="93" spans="1:7" ht="13.5" customHeight="1" x14ac:dyDescent="0.25">
      <c r="A93" s="172">
        <f t="shared" si="2"/>
        <v>45688</v>
      </c>
      <c r="B93" s="92"/>
      <c r="C93" s="165" t="s">
        <v>45</v>
      </c>
      <c r="D93" s="92"/>
      <c r="E93" s="165" t="s">
        <v>190</v>
      </c>
      <c r="F93" s="92"/>
      <c r="G93" s="94">
        <v>3746</v>
      </c>
    </row>
    <row r="94" spans="1:7" ht="13.5" customHeight="1" x14ac:dyDescent="0.25">
      <c r="A94" s="172">
        <f t="shared" si="2"/>
        <v>45688</v>
      </c>
      <c r="B94" s="92"/>
      <c r="C94" s="165" t="s">
        <v>45</v>
      </c>
      <c r="D94" s="92"/>
      <c r="E94" s="165" t="s">
        <v>177</v>
      </c>
      <c r="F94" s="92"/>
      <c r="G94" s="94">
        <v>3850</v>
      </c>
    </row>
    <row r="95" spans="1:7" ht="13.5" customHeight="1" x14ac:dyDescent="0.25">
      <c r="A95" s="172">
        <f t="shared" si="2"/>
        <v>45688</v>
      </c>
      <c r="B95" s="92"/>
      <c r="C95" s="165" t="s">
        <v>45</v>
      </c>
      <c r="D95" s="92"/>
      <c r="E95" s="165" t="s">
        <v>133</v>
      </c>
      <c r="F95" s="92"/>
      <c r="G95" s="94">
        <v>5272</v>
      </c>
    </row>
    <row r="96" spans="1:7" ht="13.5" customHeight="1" x14ac:dyDescent="0.25">
      <c r="A96" s="172">
        <f t="shared" si="2"/>
        <v>45688</v>
      </c>
      <c r="B96" s="92"/>
      <c r="C96" s="165" t="s">
        <v>45</v>
      </c>
      <c r="D96" s="92"/>
      <c r="E96" s="165" t="s">
        <v>191</v>
      </c>
      <c r="F96" s="92"/>
      <c r="G96" s="94">
        <v>3474</v>
      </c>
    </row>
    <row r="97" spans="1:10" ht="13.5" customHeight="1" x14ac:dyDescent="0.25">
      <c r="A97" s="172">
        <f t="shared" si="2"/>
        <v>45688</v>
      </c>
      <c r="B97" s="92"/>
      <c r="C97" s="165" t="s">
        <v>45</v>
      </c>
      <c r="D97" s="92"/>
      <c r="E97" s="165" t="s">
        <v>186</v>
      </c>
      <c r="F97" s="92"/>
      <c r="G97" s="94">
        <v>2432</v>
      </c>
    </row>
    <row r="98" spans="1:10" ht="13.5" customHeight="1" x14ac:dyDescent="0.25">
      <c r="A98" s="172">
        <f t="shared" si="2"/>
        <v>45688</v>
      </c>
      <c r="B98" s="92"/>
      <c r="C98" s="165" t="s">
        <v>45</v>
      </c>
      <c r="D98" s="92"/>
      <c r="E98" s="165" t="s">
        <v>192</v>
      </c>
      <c r="F98" s="92"/>
      <c r="G98" s="94">
        <v>2059</v>
      </c>
    </row>
    <row r="99" spans="1:10" ht="13.5" customHeight="1" x14ac:dyDescent="0.25">
      <c r="A99" s="172">
        <f t="shared" si="2"/>
        <v>45688</v>
      </c>
      <c r="B99" s="92"/>
      <c r="C99" s="165" t="s">
        <v>45</v>
      </c>
      <c r="D99" s="92"/>
      <c r="E99" s="165" t="s">
        <v>143</v>
      </c>
      <c r="F99" s="92"/>
      <c r="G99" s="94">
        <v>2508</v>
      </c>
      <c r="J99" s="96"/>
    </row>
    <row r="100" spans="1:10" ht="13.5" customHeight="1" x14ac:dyDescent="0.25">
      <c r="A100" s="172">
        <f t="shared" si="2"/>
        <v>45688</v>
      </c>
      <c r="B100" s="92"/>
      <c r="C100" s="165" t="s">
        <v>45</v>
      </c>
      <c r="D100" s="92"/>
      <c r="E100" s="165" t="s">
        <v>145</v>
      </c>
      <c r="F100" s="92"/>
      <c r="G100" s="94">
        <v>2985</v>
      </c>
    </row>
    <row r="101" spans="1:10" ht="13.5" customHeight="1" x14ac:dyDescent="0.25">
      <c r="A101" s="91">
        <v>45658</v>
      </c>
      <c r="B101" s="92"/>
      <c r="C101" s="188" t="s">
        <v>193</v>
      </c>
      <c r="D101" s="184" t="s">
        <v>206</v>
      </c>
      <c r="E101" s="93" t="s">
        <v>113</v>
      </c>
      <c r="F101" s="92"/>
      <c r="G101" s="94">
        <v>6790.92</v>
      </c>
    </row>
    <row r="102" spans="1:10" ht="13.5" customHeight="1" x14ac:dyDescent="0.25">
      <c r="A102" s="91">
        <v>45660</v>
      </c>
      <c r="B102" s="92"/>
      <c r="C102" s="93" t="s">
        <v>205</v>
      </c>
      <c r="D102" s="92"/>
      <c r="E102" s="93" t="s">
        <v>132</v>
      </c>
      <c r="F102" s="92"/>
      <c r="G102" s="94">
        <v>4367</v>
      </c>
      <c r="J102" s="96"/>
    </row>
    <row r="103" spans="1:10" ht="13.5" customHeight="1" x14ac:dyDescent="0.25">
      <c r="A103" s="113">
        <v>45681</v>
      </c>
      <c r="B103" s="114"/>
      <c r="C103" s="115" t="s">
        <v>205</v>
      </c>
      <c r="D103" s="114"/>
      <c r="E103" s="115" t="s">
        <v>119</v>
      </c>
      <c r="F103" s="114"/>
      <c r="G103" s="116">
        <v>3717.3</v>
      </c>
      <c r="J103" s="96"/>
    </row>
    <row r="104" spans="1:10" ht="13.5" customHeight="1" x14ac:dyDescent="0.25">
      <c r="A104" s="113">
        <v>45688</v>
      </c>
      <c r="B104" s="114"/>
      <c r="C104" s="115" t="s">
        <v>205</v>
      </c>
      <c r="D104" s="114"/>
      <c r="E104" s="115" t="s">
        <v>177</v>
      </c>
      <c r="F104" s="114"/>
      <c r="G104" s="116">
        <v>4633.78</v>
      </c>
      <c r="J104" s="96"/>
    </row>
    <row r="105" spans="1:10" ht="13.5" customHeight="1" x14ac:dyDescent="0.25">
      <c r="A105" s="113"/>
      <c r="B105" s="114"/>
      <c r="C105" s="115"/>
      <c r="D105" s="114"/>
      <c r="E105" s="115"/>
      <c r="F105" s="114"/>
      <c r="G105" s="116"/>
      <c r="J105" s="96"/>
    </row>
    <row r="106" spans="1:10" ht="13.5" customHeight="1" thickBot="1" x14ac:dyDescent="0.3">
      <c r="A106" s="166"/>
      <c r="B106" s="98"/>
      <c r="C106" s="97"/>
      <c r="D106" s="98"/>
      <c r="E106" s="97"/>
      <c r="F106" s="98"/>
      <c r="G106" s="99"/>
      <c r="J106" s="100">
        <f>DADOS!D$21</f>
        <v>116162</v>
      </c>
    </row>
    <row r="107" spans="1:10" ht="13.5" customHeight="1" thickBot="1" x14ac:dyDescent="0.3">
      <c r="A107" s="67"/>
      <c r="B107" s="35"/>
      <c r="C107" s="35"/>
      <c r="D107" s="68"/>
      <c r="E107" s="35"/>
      <c r="F107" s="101" t="s">
        <v>46</v>
      </c>
      <c r="G107" s="102">
        <f>SUM(G70:G106)</f>
        <v>116162</v>
      </c>
      <c r="H107" s="103" t="str">
        <f>IF(J107&gt;J106*0.05,"DIMINUIR VALOR",IF(J107&lt;-J106*0.05,"AUMENTAR VALOR",""))</f>
        <v/>
      </c>
      <c r="J107" s="104">
        <f>G107-J106</f>
        <v>0</v>
      </c>
    </row>
    <row r="108" spans="1:10" ht="66" hidden="1" customHeight="1" thickBot="1" x14ac:dyDescent="0.3">
      <c r="A108" s="78" t="s">
        <v>47</v>
      </c>
      <c r="B108" s="1"/>
      <c r="C108" s="78"/>
      <c r="D108" s="74"/>
      <c r="E108" s="79"/>
      <c r="F108" s="3"/>
      <c r="G108" s="3"/>
      <c r="J108" s="105"/>
    </row>
    <row r="109" spans="1:10" ht="13.5" hidden="1" customHeight="1" x14ac:dyDescent="0.25">
      <c r="A109" s="80" t="s">
        <v>39</v>
      </c>
      <c r="B109" s="53"/>
      <c r="C109" s="80" t="s">
        <v>40</v>
      </c>
      <c r="D109" s="81"/>
      <c r="E109" s="80" t="s">
        <v>41</v>
      </c>
      <c r="F109" s="66"/>
      <c r="G109" s="106" t="s">
        <v>42</v>
      </c>
      <c r="J109" s="105"/>
    </row>
    <row r="110" spans="1:10" ht="13.5" hidden="1" customHeight="1" thickBot="1" x14ac:dyDescent="0.3">
      <c r="A110" s="83" t="s">
        <v>43</v>
      </c>
      <c r="B110" s="107"/>
      <c r="C110" s="83" t="s">
        <v>43</v>
      </c>
      <c r="D110" s="85"/>
      <c r="E110" s="83" t="s">
        <v>44</v>
      </c>
      <c r="F110" s="84"/>
      <c r="G110" s="86"/>
      <c r="J110" s="105"/>
    </row>
    <row r="111" spans="1:10" ht="12.75" hidden="1" customHeight="1" x14ac:dyDescent="0.25">
      <c r="A111" s="108"/>
      <c r="B111" s="109"/>
      <c r="C111" s="110"/>
      <c r="D111" s="109"/>
      <c r="E111" s="110"/>
      <c r="F111" s="109"/>
      <c r="G111" s="111"/>
      <c r="J111" s="105"/>
    </row>
    <row r="112" spans="1:10" ht="12.75" hidden="1" customHeight="1" x14ac:dyDescent="0.25">
      <c r="A112" s="91"/>
      <c r="B112" s="92"/>
      <c r="C112" s="93"/>
      <c r="D112" s="92"/>
      <c r="E112" s="93"/>
      <c r="F112" s="92"/>
      <c r="G112" s="94"/>
      <c r="J112" s="96"/>
    </row>
    <row r="113" spans="1:10" ht="12.75" hidden="1" customHeight="1" x14ac:dyDescent="0.25">
      <c r="A113" s="91"/>
      <c r="B113" s="92"/>
      <c r="C113" s="93"/>
      <c r="D113" s="92"/>
      <c r="E113" s="93"/>
      <c r="F113" s="92"/>
      <c r="G113" s="94"/>
    </row>
    <row r="114" spans="1:10" ht="12.75" hidden="1" customHeight="1" thickBot="1" x14ac:dyDescent="0.3">
      <c r="A114" s="97"/>
      <c r="B114" s="98"/>
      <c r="C114" s="97"/>
      <c r="D114" s="98"/>
      <c r="E114" s="97"/>
      <c r="F114" s="98"/>
      <c r="G114" s="99"/>
      <c r="J114" s="100">
        <f>DADOS!E$21</f>
        <v>0</v>
      </c>
    </row>
    <row r="115" spans="1:10" ht="13.5" hidden="1" customHeight="1" thickBot="1" x14ac:dyDescent="0.3">
      <c r="A115" s="67"/>
      <c r="B115" s="35"/>
      <c r="C115" s="35"/>
      <c r="D115" s="68"/>
      <c r="E115" s="35"/>
      <c r="F115" s="112" t="s">
        <v>48</v>
      </c>
      <c r="G115" s="102">
        <f>SUM(G111:G114)</f>
        <v>0</v>
      </c>
      <c r="H115" s="103" t="str">
        <f>IF(J115&gt;J114*0.05,"DIMINUIR VALOR",IF(J115&lt;-J114*0.05,"AUMENTAR VALOR",""))</f>
        <v/>
      </c>
      <c r="J115" s="104">
        <f>G115-J114</f>
        <v>0</v>
      </c>
    </row>
    <row r="116" spans="1:10" ht="13.5" hidden="1" customHeight="1" thickBot="1" x14ac:dyDescent="0.3">
      <c r="A116" s="78" t="s">
        <v>49</v>
      </c>
      <c r="B116" s="1"/>
      <c r="C116" s="78"/>
      <c r="D116" s="74"/>
      <c r="E116" s="79"/>
      <c r="F116" s="3"/>
      <c r="G116" s="3"/>
      <c r="H116" s="103"/>
      <c r="J116" s="104"/>
    </row>
    <row r="117" spans="1:10" ht="13.5" hidden="1" customHeight="1" x14ac:dyDescent="0.25">
      <c r="A117" s="80" t="s">
        <v>39</v>
      </c>
      <c r="B117" s="53"/>
      <c r="C117" s="80" t="s">
        <v>40</v>
      </c>
      <c r="D117" s="81"/>
      <c r="E117" s="80" t="s">
        <v>41</v>
      </c>
      <c r="F117" s="66"/>
      <c r="G117" s="106" t="s">
        <v>42</v>
      </c>
      <c r="H117" s="103"/>
      <c r="J117" s="104"/>
    </row>
    <row r="118" spans="1:10" ht="13.5" hidden="1" customHeight="1" thickBot="1" x14ac:dyDescent="0.3">
      <c r="A118" s="83" t="s">
        <v>43</v>
      </c>
      <c r="B118" s="107"/>
      <c r="C118" s="83" t="s">
        <v>43</v>
      </c>
      <c r="D118" s="85"/>
      <c r="E118" s="83" t="s">
        <v>44</v>
      </c>
      <c r="F118" s="84"/>
      <c r="G118" s="86"/>
      <c r="H118" s="103"/>
      <c r="J118" s="104"/>
    </row>
    <row r="119" spans="1:10" ht="12.75" hidden="1" customHeight="1" x14ac:dyDescent="0.25">
      <c r="A119" s="108"/>
      <c r="B119" s="109"/>
      <c r="C119" s="110"/>
      <c r="D119" s="109"/>
      <c r="E119" s="110"/>
      <c r="F119" s="109"/>
      <c r="G119" s="111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1"/>
      <c r="B122" s="92"/>
      <c r="C122" s="93"/>
      <c r="D122" s="92"/>
      <c r="E122" s="93"/>
      <c r="F122" s="92"/>
      <c r="G122" s="94"/>
      <c r="H122" s="103"/>
      <c r="J122" s="104"/>
    </row>
    <row r="123" spans="1:10" ht="12.75" hidden="1" customHeight="1" x14ac:dyDescent="0.25">
      <c r="A123" s="91"/>
      <c r="B123" s="92"/>
      <c r="C123" s="93"/>
      <c r="D123" s="92"/>
      <c r="E123" s="93"/>
      <c r="F123" s="92"/>
      <c r="G123" s="94"/>
      <c r="H123" s="103"/>
      <c r="J123" s="104"/>
    </row>
    <row r="124" spans="1:10" ht="12.75" hidden="1" customHeight="1" x14ac:dyDescent="0.25">
      <c r="A124" s="91"/>
      <c r="B124" s="92"/>
      <c r="C124" s="93"/>
      <c r="D124" s="92"/>
      <c r="E124" s="93"/>
      <c r="F124" s="92"/>
      <c r="G124" s="94"/>
      <c r="H124" s="103"/>
      <c r="J124" s="104"/>
    </row>
    <row r="125" spans="1:10" ht="12.75" hidden="1" customHeight="1" x14ac:dyDescent="0.25">
      <c r="A125" s="93"/>
      <c r="B125" s="92"/>
      <c r="C125" s="93"/>
      <c r="D125" s="92"/>
      <c r="E125" s="93"/>
      <c r="F125" s="92"/>
      <c r="G125" s="94"/>
      <c r="H125" s="103"/>
      <c r="J125" s="96"/>
    </row>
    <row r="126" spans="1:10" ht="12.75" hidden="1" customHeight="1" x14ac:dyDescent="0.25">
      <c r="A126" s="93"/>
      <c r="B126" s="92"/>
      <c r="C126" s="93"/>
      <c r="D126" s="92"/>
      <c r="E126" s="93"/>
      <c r="F126" s="92"/>
      <c r="G126" s="94"/>
      <c r="H126" s="103"/>
    </row>
    <row r="127" spans="1:10" ht="12.75" hidden="1" customHeight="1" thickBot="1" x14ac:dyDescent="0.3">
      <c r="A127" s="97"/>
      <c r="B127" s="98"/>
      <c r="C127" s="97"/>
      <c r="D127" s="98"/>
      <c r="E127" s="97"/>
      <c r="F127" s="98"/>
      <c r="G127" s="99"/>
      <c r="H127" s="103"/>
      <c r="J127" s="100">
        <f>DADOS!F$21</f>
        <v>0</v>
      </c>
    </row>
    <row r="128" spans="1:10" ht="13.5" hidden="1" customHeight="1" thickBot="1" x14ac:dyDescent="0.3">
      <c r="A128" s="67"/>
      <c r="B128" s="35"/>
      <c r="C128" s="35"/>
      <c r="D128" s="68"/>
      <c r="E128" s="35"/>
      <c r="F128" s="112" t="s">
        <v>50</v>
      </c>
      <c r="G128" s="102">
        <f>SUM(G119:G127)</f>
        <v>0</v>
      </c>
      <c r="H128" s="103" t="str">
        <f>IF(J128&gt;J127*0.05,"DIMINUIR VALOR",IF(J128&lt;-J127*0.05,"AUMENTAR VALOR",""))</f>
        <v/>
      </c>
      <c r="J128" s="104">
        <f>G128-J127</f>
        <v>0</v>
      </c>
    </row>
    <row r="129" spans="1:10" ht="13.5" hidden="1" customHeight="1" thickBot="1" x14ac:dyDescent="0.3">
      <c r="A129" s="78" t="s">
        <v>51</v>
      </c>
      <c r="B129" s="1"/>
      <c r="C129" s="78"/>
      <c r="D129" s="74"/>
      <c r="E129" s="79"/>
      <c r="F129" s="3"/>
      <c r="G129" s="3"/>
      <c r="H129" s="103"/>
      <c r="J129" s="104"/>
    </row>
    <row r="130" spans="1:10" ht="13.5" hidden="1" customHeight="1" x14ac:dyDescent="0.25">
      <c r="A130" s="80" t="s">
        <v>39</v>
      </c>
      <c r="B130" s="53"/>
      <c r="C130" s="80" t="s">
        <v>40</v>
      </c>
      <c r="D130" s="81"/>
      <c r="E130" s="80" t="s">
        <v>41</v>
      </c>
      <c r="F130" s="66"/>
      <c r="G130" s="106" t="s">
        <v>42</v>
      </c>
      <c r="H130" s="103"/>
      <c r="J130" s="104"/>
    </row>
    <row r="131" spans="1:10" ht="13.5" hidden="1" customHeight="1" thickBot="1" x14ac:dyDescent="0.3">
      <c r="A131" s="83" t="s">
        <v>43</v>
      </c>
      <c r="B131" s="107"/>
      <c r="C131" s="83" t="s">
        <v>43</v>
      </c>
      <c r="D131" s="85"/>
      <c r="E131" s="83" t="s">
        <v>44</v>
      </c>
      <c r="F131" s="84"/>
      <c r="G131" s="86"/>
      <c r="H131" s="103"/>
      <c r="J131" s="104"/>
    </row>
    <row r="132" spans="1:10" ht="12.75" hidden="1" customHeight="1" x14ac:dyDescent="0.25">
      <c r="A132" s="108"/>
      <c r="B132" s="109"/>
      <c r="C132" s="110"/>
      <c r="D132" s="109"/>
      <c r="E132" s="110"/>
      <c r="F132" s="109"/>
      <c r="G132" s="111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91"/>
      <c r="B134" s="92"/>
      <c r="C134" s="93"/>
      <c r="D134" s="92"/>
      <c r="E134" s="93"/>
      <c r="F134" s="92"/>
      <c r="G134" s="94"/>
      <c r="H134" s="103"/>
      <c r="J134" s="104"/>
    </row>
    <row r="135" spans="1:10" ht="12.75" hidden="1" customHeight="1" x14ac:dyDescent="0.25">
      <c r="A135" s="91"/>
      <c r="B135" s="92"/>
      <c r="C135" s="93"/>
      <c r="D135" s="92"/>
      <c r="E135" s="93"/>
      <c r="F135" s="92"/>
      <c r="G135" s="94"/>
      <c r="H135" s="103"/>
      <c r="J135" s="104"/>
    </row>
    <row r="136" spans="1:10" ht="12.75" hidden="1" customHeight="1" x14ac:dyDescent="0.25">
      <c r="A136" s="91"/>
      <c r="B136" s="92"/>
      <c r="C136" s="93"/>
      <c r="D136" s="92"/>
      <c r="E136" s="93"/>
      <c r="F136" s="92"/>
      <c r="G136" s="94"/>
      <c r="H136" s="103"/>
      <c r="J136" s="104"/>
    </row>
    <row r="137" spans="1:10" ht="12.75" hidden="1" customHeight="1" x14ac:dyDescent="0.25">
      <c r="A137" s="113"/>
      <c r="B137" s="114"/>
      <c r="C137" s="115"/>
      <c r="D137" s="114"/>
      <c r="E137" s="115"/>
      <c r="F137" s="114"/>
      <c r="G137" s="116"/>
      <c r="H137" s="103"/>
      <c r="J137" s="96"/>
    </row>
    <row r="138" spans="1:10" ht="12.75" hidden="1" customHeight="1" x14ac:dyDescent="0.25">
      <c r="A138" s="113"/>
      <c r="B138" s="114"/>
      <c r="C138" s="115"/>
      <c r="D138" s="114"/>
      <c r="E138" s="115"/>
      <c r="F138" s="114"/>
      <c r="G138" s="116"/>
      <c r="H138" s="103"/>
    </row>
    <row r="139" spans="1:10" ht="12.75" hidden="1" customHeight="1" thickBot="1" x14ac:dyDescent="0.3">
      <c r="A139" s="97"/>
      <c r="B139" s="98"/>
      <c r="C139" s="97"/>
      <c r="D139" s="98"/>
      <c r="E139" s="97"/>
      <c r="F139" s="98"/>
      <c r="G139" s="99"/>
      <c r="H139" s="103"/>
      <c r="J139" s="100">
        <f>DADOS!G$21</f>
        <v>0</v>
      </c>
    </row>
    <row r="140" spans="1:10" ht="13.5" hidden="1" customHeight="1" thickBot="1" x14ac:dyDescent="0.3">
      <c r="A140" s="67"/>
      <c r="B140" s="35"/>
      <c r="C140" s="35"/>
      <c r="D140" s="68"/>
      <c r="E140" s="35"/>
      <c r="F140" s="112" t="s">
        <v>52</v>
      </c>
      <c r="G140" s="102">
        <f>SUM(G132:G139)</f>
        <v>0</v>
      </c>
      <c r="H140" s="103" t="str">
        <f>IF(J140&gt;J139*0.05,"DIMINUIR VALOR",IF(J140&lt;-J139*0.05,"AUMENTAR VALOR",""))</f>
        <v/>
      </c>
      <c r="J140" s="104">
        <f>G140-J139</f>
        <v>0</v>
      </c>
    </row>
    <row r="141" spans="1:10" ht="13.5" hidden="1" customHeight="1" thickBot="1" x14ac:dyDescent="0.3">
      <c r="A141" s="78" t="s">
        <v>53</v>
      </c>
      <c r="B141" s="1"/>
      <c r="C141" s="78"/>
      <c r="D141" s="74"/>
      <c r="E141" s="79"/>
      <c r="F141" s="3"/>
      <c r="G141" s="3"/>
      <c r="H141" s="103"/>
      <c r="J141" s="104"/>
    </row>
    <row r="142" spans="1:10" ht="13.5" hidden="1" customHeight="1" x14ac:dyDescent="0.25">
      <c r="A142" s="80" t="s">
        <v>39</v>
      </c>
      <c r="B142" s="53"/>
      <c r="C142" s="80" t="s">
        <v>40</v>
      </c>
      <c r="D142" s="81"/>
      <c r="E142" s="80" t="s">
        <v>41</v>
      </c>
      <c r="F142" s="66"/>
      <c r="G142" s="106" t="s">
        <v>42</v>
      </c>
      <c r="H142" s="103"/>
      <c r="J142" s="104"/>
    </row>
    <row r="143" spans="1:10" ht="13.5" hidden="1" customHeight="1" thickBot="1" x14ac:dyDescent="0.3">
      <c r="A143" s="83" t="s">
        <v>43</v>
      </c>
      <c r="B143" s="107"/>
      <c r="C143" s="83" t="s">
        <v>43</v>
      </c>
      <c r="D143" s="85"/>
      <c r="E143" s="83" t="s">
        <v>44</v>
      </c>
      <c r="F143" s="84"/>
      <c r="G143" s="86"/>
      <c r="H143" s="103"/>
      <c r="J143" s="104"/>
    </row>
    <row r="144" spans="1:10" ht="12.75" hidden="1" customHeight="1" x14ac:dyDescent="0.25">
      <c r="A144" s="110"/>
      <c r="B144" s="109"/>
      <c r="C144" s="110"/>
      <c r="D144" s="109"/>
      <c r="E144" s="110"/>
      <c r="F144" s="109"/>
      <c r="G144" s="111"/>
      <c r="H144" s="103"/>
      <c r="J144" s="104"/>
    </row>
    <row r="145" spans="1:10" ht="12.75" hidden="1" customHeight="1" thickBot="1" x14ac:dyDescent="0.3">
      <c r="A145" s="97"/>
      <c r="B145" s="98"/>
      <c r="C145" s="97"/>
      <c r="D145" s="98"/>
      <c r="E145" s="97"/>
      <c r="F145" s="98"/>
      <c r="G145" s="99"/>
      <c r="H145" s="103"/>
      <c r="J145" s="104"/>
    </row>
    <row r="146" spans="1:10" ht="13.5" hidden="1" customHeight="1" thickBot="1" x14ac:dyDescent="0.3">
      <c r="A146" s="67"/>
      <c r="B146" s="35"/>
      <c r="C146" s="35"/>
      <c r="D146" s="68"/>
      <c r="E146" s="35"/>
      <c r="F146" s="117" t="s">
        <v>54</v>
      </c>
      <c r="G146" s="118">
        <f>SUM(G144:G145)</f>
        <v>0</v>
      </c>
      <c r="H146" s="103"/>
      <c r="J146" s="104"/>
    </row>
    <row r="147" spans="1:10" ht="13.5" hidden="1" customHeight="1" thickBot="1" x14ac:dyDescent="0.3">
      <c r="A147" s="78" t="s">
        <v>55</v>
      </c>
      <c r="B147" s="1"/>
      <c r="C147" s="78"/>
      <c r="D147" s="74"/>
      <c r="E147" s="79"/>
      <c r="F147" s="3"/>
      <c r="G147" s="3"/>
      <c r="H147" s="103"/>
      <c r="J147" s="104"/>
    </row>
    <row r="148" spans="1:10" ht="13.5" hidden="1" customHeight="1" x14ac:dyDescent="0.25">
      <c r="A148" s="80" t="s">
        <v>39</v>
      </c>
      <c r="B148" s="53"/>
      <c r="C148" s="80" t="s">
        <v>40</v>
      </c>
      <c r="D148" s="81"/>
      <c r="E148" s="80" t="s">
        <v>41</v>
      </c>
      <c r="F148" s="66"/>
      <c r="G148" s="106" t="s">
        <v>42</v>
      </c>
      <c r="H148" s="103"/>
      <c r="J148" s="104"/>
    </row>
    <row r="149" spans="1:10" ht="13.5" hidden="1" customHeight="1" thickBot="1" x14ac:dyDescent="0.3">
      <c r="A149" s="83" t="s">
        <v>43</v>
      </c>
      <c r="B149" s="107"/>
      <c r="C149" s="83" t="s">
        <v>43</v>
      </c>
      <c r="D149" s="85"/>
      <c r="E149" s="83" t="s">
        <v>44</v>
      </c>
      <c r="F149" s="84"/>
      <c r="G149" s="86"/>
      <c r="H149" s="103"/>
      <c r="J149" s="104"/>
    </row>
    <row r="150" spans="1:10" ht="12.75" hidden="1" customHeight="1" x14ac:dyDescent="0.25">
      <c r="A150" s="108"/>
      <c r="B150" s="109"/>
      <c r="C150" s="110"/>
      <c r="D150" s="109"/>
      <c r="E150" s="110"/>
      <c r="F150" s="109"/>
      <c r="G150" s="111"/>
      <c r="H150" s="103"/>
      <c r="J150" s="96"/>
    </row>
    <row r="151" spans="1:10" ht="12.75" hidden="1" customHeight="1" x14ac:dyDescent="0.25">
      <c r="A151" s="91"/>
      <c r="B151" s="92"/>
      <c r="C151" s="93"/>
      <c r="D151" s="92"/>
      <c r="E151" s="93"/>
      <c r="F151" s="92"/>
      <c r="G151" s="94"/>
      <c r="H151" s="103"/>
    </row>
    <row r="152" spans="1:10" ht="12.75" hidden="1" customHeight="1" x14ac:dyDescent="0.25">
      <c r="A152" s="93"/>
      <c r="B152" s="92"/>
      <c r="C152" s="93"/>
      <c r="D152" s="92"/>
      <c r="E152" s="93"/>
      <c r="F152" s="92"/>
      <c r="G152" s="94"/>
      <c r="H152" s="103"/>
      <c r="J152" s="100">
        <f>DADOS!I$21</f>
        <v>0</v>
      </c>
    </row>
    <row r="153" spans="1:10" ht="12.75" hidden="1" customHeight="1" x14ac:dyDescent="0.25">
      <c r="A153" s="93"/>
      <c r="B153" s="92"/>
      <c r="C153" s="93"/>
      <c r="D153" s="92"/>
      <c r="E153" s="93"/>
      <c r="F153" s="92"/>
      <c r="G153" s="94"/>
      <c r="H153" s="103" t="str">
        <f>IF(J153&gt;J152*0.05,"DIMINUIR VALOR",IF(J153&lt;-J152*0.05,"AUMENTAR VALOR",""))</f>
        <v/>
      </c>
      <c r="J153" s="104">
        <f>G155-J152</f>
        <v>0</v>
      </c>
    </row>
    <row r="154" spans="1:10" ht="12.75" hidden="1" customHeight="1" thickBot="1" x14ac:dyDescent="0.3">
      <c r="A154" s="97"/>
      <c r="B154" s="98"/>
      <c r="C154" s="97"/>
      <c r="D154" s="98"/>
      <c r="E154" s="97"/>
      <c r="F154" s="98"/>
      <c r="G154" s="99"/>
      <c r="H154" s="103"/>
      <c r="J154" s="119"/>
    </row>
    <row r="155" spans="1:10" ht="13.5" hidden="1" customHeight="1" thickBot="1" x14ac:dyDescent="0.3">
      <c r="A155" s="67"/>
      <c r="B155" s="35"/>
      <c r="C155" s="35"/>
      <c r="D155" s="68"/>
      <c r="E155" s="35"/>
      <c r="F155" s="112" t="s">
        <v>56</v>
      </c>
      <c r="G155" s="102">
        <f>SUM(G150:G154)</f>
        <v>0</v>
      </c>
      <c r="H155" s="103"/>
      <c r="J155" s="100">
        <f>DADOS!J$21</f>
        <v>0</v>
      </c>
    </row>
    <row r="156" spans="1:10" ht="13.5" hidden="1" customHeight="1" thickBot="1" x14ac:dyDescent="0.3">
      <c r="A156" s="67"/>
      <c r="B156" s="35"/>
      <c r="C156" s="35"/>
      <c r="D156" s="35"/>
      <c r="E156" s="35"/>
      <c r="F156" s="101" t="s">
        <v>57</v>
      </c>
      <c r="G156" s="102">
        <f>SUM(G155+G146+G140+G128+G115)</f>
        <v>0</v>
      </c>
      <c r="H156" s="103" t="str">
        <f>IF(J156&gt;J155*0.05,"DIMINUIR VALOR",IF(J156&lt;-J155*0.05,"AUMENTAR VALOR",""))</f>
        <v/>
      </c>
      <c r="J156" s="104">
        <f>G156-J155</f>
        <v>0</v>
      </c>
    </row>
    <row r="157" spans="1:10" ht="13.5" hidden="1" customHeight="1" thickBot="1" x14ac:dyDescent="0.3">
      <c r="A157" s="43"/>
      <c r="B157" s="45"/>
      <c r="C157" s="45"/>
      <c r="D157" s="45"/>
      <c r="E157" s="45"/>
      <c r="F157" s="120" t="s">
        <v>58</v>
      </c>
      <c r="G157" s="121">
        <f>SUM(G156+G107)</f>
        <v>116162</v>
      </c>
      <c r="H157" s="103" t="str">
        <f>IF(G157&gt;J157,"DIMINUIR VALOR",IF(G157&lt;J157,"AUMENTAR VALOR",""))</f>
        <v/>
      </c>
      <c r="J157" s="119">
        <f>J106+J155</f>
        <v>116162</v>
      </c>
    </row>
    <row r="158" spans="1:10" ht="27" customHeight="1" x14ac:dyDescent="0.25">
      <c r="A158" s="190" t="s">
        <v>59</v>
      </c>
      <c r="B158" s="190"/>
      <c r="C158" s="190"/>
      <c r="D158" s="190"/>
      <c r="E158" s="190"/>
      <c r="F158" s="190"/>
      <c r="G158" s="190"/>
      <c r="H158" s="103"/>
      <c r="J158" s="104"/>
    </row>
    <row r="159" spans="1:10" ht="13.5" customHeight="1" x14ac:dyDescent="0.25">
      <c r="B159" s="76" t="s">
        <v>60</v>
      </c>
      <c r="C159" t="str">
        <f>C47</f>
        <v>28 de fevereiro de 2025.</v>
      </c>
      <c r="H159" s="103"/>
      <c r="J159" s="104"/>
    </row>
    <row r="160" spans="1:10" ht="18.75" customHeight="1" x14ac:dyDescent="0.25">
      <c r="H160" s="103"/>
      <c r="J160" s="104"/>
    </row>
    <row r="161" spans="1:10" ht="11.25" customHeight="1" x14ac:dyDescent="0.25">
      <c r="H161" s="103"/>
      <c r="J161" s="104"/>
    </row>
    <row r="162" spans="1:10" x14ac:dyDescent="0.25">
      <c r="H162" s="103"/>
      <c r="J162" s="104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22" t="s">
        <v>61</v>
      </c>
      <c r="B174" s="123"/>
      <c r="C174" s="122"/>
      <c r="D174" s="124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10</v>
      </c>
      <c r="B179" s="125" t="s">
        <v>64</v>
      </c>
      <c r="C179" t="str">
        <f>A13</f>
        <v>TERMO DE COLABORAÇÃO</v>
      </c>
      <c r="D179" s="10"/>
      <c r="E179" s="10" t="str">
        <f>D13</f>
        <v>169/2024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 t="str">
        <f>C47</f>
        <v>28 de fevereiro de 2025.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5i7DOlaAxuxSxL0rfMcFvAWx6MUxs58jqFE69v35P9/aFDCEfSwvNDvS5J0Sa02HztBZhUpH979unIWIrMCDKQ==" saltValue="nEpxOxfTD+3VFnmiSDF4mw==" spinCount="100000" sheet="1" objects="1" scenarios="1" selectLockedCells="1"/>
  <sortState xmlns:xlrd2="http://schemas.microsoft.com/office/spreadsheetml/2017/richdata2" ref="E70:G99">
    <sortCondition ref="E70"/>
  </sortState>
  <mergeCells count="6">
    <mergeCell ref="A158:G158"/>
    <mergeCell ref="A18:B19"/>
    <mergeCell ref="C18:D19"/>
    <mergeCell ref="E18:E19"/>
    <mergeCell ref="F18:F19"/>
    <mergeCell ref="A45:G45"/>
  </mergeCells>
  <conditionalFormatting sqref="G20">
    <cfRule type="cellIs" dxfId="215" priority="1" operator="notEqual">
      <formula>$D$20</formula>
    </cfRule>
  </conditionalFormatting>
  <conditionalFormatting sqref="J107">
    <cfRule type="cellIs" dxfId="214" priority="20" operator="notBetween">
      <formula>$J$106*0.05</formula>
      <formula>-$J$106*0.05</formula>
    </cfRule>
    <cfRule type="cellIs" dxfId="213" priority="21" operator="greaterThan">
      <formula>$J$106*0.05</formula>
    </cfRule>
    <cfRule type="cellIs" priority="22" operator="greaterThan">
      <formula>$J$106*0.05</formula>
    </cfRule>
  </conditionalFormatting>
  <conditionalFormatting sqref="J115">
    <cfRule type="cellIs" dxfId="212" priority="12" operator="notBetween">
      <formula>$J$106*0.05</formula>
      <formula>-$J$106*0.05</formula>
    </cfRule>
    <cfRule type="cellIs" dxfId="211" priority="13" operator="greaterThan">
      <formula>$J$106*0.05</formula>
    </cfRule>
    <cfRule type="cellIs" priority="14" operator="greaterThan">
      <formula>$J$106*0.05</formula>
    </cfRule>
  </conditionalFormatting>
  <conditionalFormatting sqref="J116:J124 J129:J136 J141:J149 J158:J162">
    <cfRule type="cellIs" dxfId="210" priority="23" operator="notEqual">
      <formula>"""0"""</formula>
    </cfRule>
  </conditionalFormatting>
  <conditionalFormatting sqref="J128">
    <cfRule type="cellIs" dxfId="209" priority="9" operator="notBetween">
      <formula>$J$106*0.05</formula>
      <formula>-$J$106*0.05</formula>
    </cfRule>
    <cfRule type="cellIs" dxfId="208" priority="10" operator="greaterThan">
      <formula>$J$106*0.05</formula>
    </cfRule>
    <cfRule type="cellIs" priority="11" operator="greaterThan">
      <formula>$J$106*0.05</formula>
    </cfRule>
  </conditionalFormatting>
  <conditionalFormatting sqref="J140">
    <cfRule type="cellIs" dxfId="207" priority="6" operator="notBetween">
      <formula>$J$106*0.05</formula>
      <formula>-$J$106*0.05</formula>
    </cfRule>
    <cfRule type="cellIs" dxfId="206" priority="7" operator="greaterThan">
      <formula>$J$106*0.05</formula>
    </cfRule>
    <cfRule type="cellIs" priority="8" operator="greaterThan">
      <formula>$J$106*0.05</formula>
    </cfRule>
  </conditionalFormatting>
  <conditionalFormatting sqref="J153">
    <cfRule type="cellIs" dxfId="205" priority="3" operator="notBetween">
      <formula>$J$106*0.05</formula>
      <formula>-$J$106*0.05</formula>
    </cfRule>
    <cfRule type="cellIs" dxfId="204" priority="4" operator="greaterThan">
      <formula>$J$106*0.05</formula>
    </cfRule>
    <cfRule type="cellIs" priority="5" operator="greaterThan">
      <formula>$J$106*0.05</formula>
    </cfRule>
  </conditionalFormatting>
  <conditionalFormatting sqref="J156">
    <cfRule type="cellIs" dxfId="203" priority="15" operator="notBetween">
      <formula>$J$106*0.05</formula>
      <formula>-$J$106*0.05</formula>
    </cfRule>
    <cfRule type="cellIs" dxfId="202" priority="16" operator="greaterThan">
      <formula>$J$106*0.05</formula>
    </cfRule>
    <cfRule type="cellIs" priority="17" operator="greaterThan">
      <formula>$J$106*0.05</formula>
    </cfRule>
  </conditionalFormatting>
  <conditionalFormatting sqref="J157">
    <cfRule type="cellIs" dxfId="201" priority="2" operator="notEqual">
      <formula>$G$157</formula>
    </cfRule>
  </conditionalFormatting>
  <pageMargins left="0.62992125984251968" right="0.23622047244094491" top="0.59055118110236227" bottom="0.55118110236220474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2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89"/>
  <sheetViews>
    <sheetView view="pageLayout" zoomScale="97" zoomScaleNormal="100" zoomScalePageLayoutView="97" workbookViewId="0">
      <selection activeCell="C47" sqref="C47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11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DADOS!C22</f>
        <v>116162</v>
      </c>
      <c r="E20" s="24" t="s">
        <v>112</v>
      </c>
      <c r="F20" s="25">
        <v>45713</v>
      </c>
      <c r="G20" s="26">
        <v>116162</v>
      </c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10'!G42</f>
        <v>0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116162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116162</v>
      </c>
      <c r="B30" s="47" t="str">
        <f>DADOS!E36</f>
        <v>(Cento e dezesseis mil, cento e sessenta e dois reais) acrescidos do saldo de recursos não</v>
      </c>
      <c r="C30" s="155"/>
      <c r="D30" s="155"/>
      <c r="E30" s="155"/>
      <c r="F30" s="48"/>
    </row>
    <row r="31" spans="1:7" ht="15" customHeight="1" thickBot="1" x14ac:dyDescent="0.3">
      <c r="A31" s="47" t="s">
        <v>201</v>
      </c>
      <c r="C31" s="187" cm="1">
        <f t="array" ref="C31:C32">G24:G25</f>
        <v>0</v>
      </c>
      <c r="D31" s="189" t="s">
        <v>202</v>
      </c>
      <c r="E31" s="47"/>
      <c r="F31" s="155"/>
    </row>
    <row r="32" spans="1:7" ht="15.75" thickBot="1" x14ac:dyDescent="0.3">
      <c r="A32" s="53" t="s">
        <v>17</v>
      </c>
      <c r="B32" s="53"/>
      <c r="C32" s="53">
        <v>0</v>
      </c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DADOS!B$22</f>
        <v>fevereiro</v>
      </c>
      <c r="E35" s="66"/>
      <c r="F35" s="158" t="s">
        <v>9</v>
      </c>
      <c r="G35" s="41">
        <f>G107</f>
        <v>116162</v>
      </c>
    </row>
    <row r="36" spans="1:7" ht="15.75" hidden="1" thickBot="1" x14ac:dyDescent="0.3">
      <c r="A36" s="156" t="s">
        <v>27</v>
      </c>
      <c r="B36" s="18"/>
      <c r="C36" s="19"/>
      <c r="D36" s="157" t="str">
        <f>DADOS!B$22</f>
        <v>fevereiro</v>
      </c>
      <c r="E36" s="66"/>
      <c r="F36" s="158" t="s">
        <v>9</v>
      </c>
      <c r="G36" s="41">
        <f>G115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DADOS!B$22</f>
        <v>fevereiro</v>
      </c>
      <c r="E37" s="66"/>
      <c r="F37" s="158" t="s">
        <v>9</v>
      </c>
      <c r="G37" s="41">
        <f>G128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DADOS!B$22</f>
        <v>fevereiro</v>
      </c>
      <c r="E38" s="66"/>
      <c r="F38" s="158" t="s">
        <v>9</v>
      </c>
      <c r="G38" s="41">
        <f>G140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DADOS!B$22</f>
        <v>fevereiro</v>
      </c>
      <c r="E39" s="66"/>
      <c r="F39" s="158" t="s">
        <v>9</v>
      </c>
      <c r="G39" s="41">
        <f>G146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DADOS!B$22</f>
        <v>fevereiro</v>
      </c>
      <c r="E40" s="19"/>
      <c r="F40" s="158" t="s">
        <v>9</v>
      </c>
      <c r="G40" s="41">
        <f>G155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116162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SUM(G20:G25)-G41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212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11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91">
        <v>45716</v>
      </c>
      <c r="B70" s="88"/>
      <c r="C70" s="164" t="s">
        <v>45</v>
      </c>
      <c r="D70" s="88"/>
      <c r="E70" s="164" t="s">
        <v>118</v>
      </c>
      <c r="F70" s="88"/>
      <c r="G70" s="89">
        <v>2563</v>
      </c>
      <c r="L70" s="90"/>
    </row>
    <row r="71" spans="1:12" ht="13.5" customHeight="1" x14ac:dyDescent="0.25">
      <c r="A71" s="172">
        <f>A$70</f>
        <v>45716</v>
      </c>
      <c r="B71" s="92"/>
      <c r="C71" s="165" t="s">
        <v>45</v>
      </c>
      <c r="D71" s="92"/>
      <c r="E71" s="165" t="s">
        <v>185</v>
      </c>
      <c r="F71" s="92"/>
      <c r="G71" s="94">
        <v>2618</v>
      </c>
      <c r="L71" s="95"/>
    </row>
    <row r="72" spans="1:12" ht="13.5" customHeight="1" x14ac:dyDescent="0.25">
      <c r="A72" s="172">
        <f t="shared" ref="A72:A100" si="2">A$70</f>
        <v>45716</v>
      </c>
      <c r="B72" s="92"/>
      <c r="C72" s="165" t="s">
        <v>45</v>
      </c>
      <c r="D72" s="92"/>
      <c r="E72" s="165" t="s">
        <v>151</v>
      </c>
      <c r="F72" s="92"/>
      <c r="G72" s="94">
        <v>4908</v>
      </c>
    </row>
    <row r="73" spans="1:12" ht="13.5" customHeight="1" x14ac:dyDescent="0.25">
      <c r="A73" s="172">
        <f t="shared" si="2"/>
        <v>45716</v>
      </c>
      <c r="B73" s="92"/>
      <c r="C73" s="165" t="s">
        <v>45</v>
      </c>
      <c r="D73" s="92"/>
      <c r="E73" s="165" t="s">
        <v>119</v>
      </c>
      <c r="F73" s="92"/>
      <c r="G73" s="94">
        <v>984</v>
      </c>
    </row>
    <row r="74" spans="1:12" ht="13.5" customHeight="1" x14ac:dyDescent="0.25">
      <c r="A74" s="172">
        <f t="shared" si="2"/>
        <v>45716</v>
      </c>
      <c r="B74" s="92"/>
      <c r="C74" s="165" t="s">
        <v>45</v>
      </c>
      <c r="D74" s="92"/>
      <c r="E74" s="165" t="s">
        <v>160</v>
      </c>
      <c r="F74" s="92"/>
      <c r="G74" s="94">
        <v>1562</v>
      </c>
    </row>
    <row r="75" spans="1:12" ht="13.5" customHeight="1" x14ac:dyDescent="0.25">
      <c r="A75" s="172">
        <f t="shared" si="2"/>
        <v>45716</v>
      </c>
      <c r="B75" s="92"/>
      <c r="C75" s="165" t="s">
        <v>45</v>
      </c>
      <c r="D75" s="92"/>
      <c r="E75" s="165" t="s">
        <v>187</v>
      </c>
      <c r="F75" s="92"/>
      <c r="G75" s="94">
        <v>3037</v>
      </c>
    </row>
    <row r="76" spans="1:12" ht="13.5" customHeight="1" x14ac:dyDescent="0.25">
      <c r="A76" s="172">
        <f t="shared" si="2"/>
        <v>45716</v>
      </c>
      <c r="B76" s="92"/>
      <c r="C76" s="165" t="s">
        <v>45</v>
      </c>
      <c r="D76" s="92"/>
      <c r="E76" s="165" t="s">
        <v>121</v>
      </c>
      <c r="F76" s="92"/>
      <c r="G76" s="94">
        <v>3441</v>
      </c>
    </row>
    <row r="77" spans="1:12" ht="13.5" customHeight="1" x14ac:dyDescent="0.25">
      <c r="A77" s="172">
        <f t="shared" si="2"/>
        <v>45716</v>
      </c>
      <c r="B77" s="92"/>
      <c r="C77" s="165" t="s">
        <v>45</v>
      </c>
      <c r="D77" s="92"/>
      <c r="E77" s="165" t="s">
        <v>188</v>
      </c>
      <c r="F77" s="92"/>
      <c r="G77" s="94">
        <v>2007</v>
      </c>
    </row>
    <row r="78" spans="1:12" ht="13.5" customHeight="1" x14ac:dyDescent="0.25">
      <c r="A78" s="172">
        <f t="shared" si="2"/>
        <v>45716</v>
      </c>
      <c r="B78" s="92"/>
      <c r="C78" s="165" t="s">
        <v>45</v>
      </c>
      <c r="D78" s="92"/>
      <c r="E78" s="165" t="s">
        <v>136</v>
      </c>
      <c r="F78" s="92"/>
      <c r="G78" s="94">
        <v>2666</v>
      </c>
    </row>
    <row r="79" spans="1:12" ht="13.5" customHeight="1" x14ac:dyDescent="0.25">
      <c r="A79" s="172">
        <f t="shared" si="2"/>
        <v>45716</v>
      </c>
      <c r="B79" s="92"/>
      <c r="C79" s="165" t="s">
        <v>45</v>
      </c>
      <c r="D79" s="92"/>
      <c r="E79" s="165" t="s">
        <v>128</v>
      </c>
      <c r="F79" s="92"/>
      <c r="G79" s="94">
        <v>6904</v>
      </c>
    </row>
    <row r="80" spans="1:12" ht="13.5" customHeight="1" x14ac:dyDescent="0.25">
      <c r="A80" s="172">
        <f t="shared" si="2"/>
        <v>45716</v>
      </c>
      <c r="B80" s="92"/>
      <c r="C80" s="165" t="s">
        <v>45</v>
      </c>
      <c r="D80" s="92"/>
      <c r="E80" s="165" t="s">
        <v>203</v>
      </c>
      <c r="F80" s="92"/>
      <c r="G80" s="94">
        <v>2612</v>
      </c>
    </row>
    <row r="81" spans="1:7" ht="13.5" customHeight="1" x14ac:dyDescent="0.25">
      <c r="A81" s="172">
        <f t="shared" si="2"/>
        <v>45716</v>
      </c>
      <c r="B81" s="92"/>
      <c r="C81" s="165" t="s">
        <v>45</v>
      </c>
      <c r="D81" s="92"/>
      <c r="E81" s="165" t="s">
        <v>189</v>
      </c>
      <c r="F81" s="92"/>
      <c r="G81" s="94">
        <v>4471</v>
      </c>
    </row>
    <row r="82" spans="1:7" ht="13.5" customHeight="1" x14ac:dyDescent="0.25">
      <c r="A82" s="172">
        <f t="shared" si="2"/>
        <v>45716</v>
      </c>
      <c r="B82" s="92"/>
      <c r="C82" s="165" t="s">
        <v>45</v>
      </c>
      <c r="D82" s="92"/>
      <c r="E82" s="165" t="s">
        <v>132</v>
      </c>
      <c r="F82" s="92"/>
      <c r="G82" s="94">
        <v>4877</v>
      </c>
    </row>
    <row r="83" spans="1:7" ht="13.5" customHeight="1" x14ac:dyDescent="0.25">
      <c r="A83" s="172">
        <f t="shared" si="2"/>
        <v>45716</v>
      </c>
      <c r="B83" s="92"/>
      <c r="C83" s="165" t="s">
        <v>45</v>
      </c>
      <c r="D83" s="92"/>
      <c r="E83" s="165" t="s">
        <v>123</v>
      </c>
      <c r="F83" s="92"/>
      <c r="G83" s="94">
        <v>3051</v>
      </c>
    </row>
    <row r="84" spans="1:7" ht="13.5" customHeight="1" x14ac:dyDescent="0.25">
      <c r="A84" s="172">
        <f t="shared" si="2"/>
        <v>45716</v>
      </c>
      <c r="B84" s="92"/>
      <c r="C84" s="165" t="s">
        <v>45</v>
      </c>
      <c r="D84" s="92"/>
      <c r="E84" s="165" t="s">
        <v>124</v>
      </c>
      <c r="F84" s="92"/>
      <c r="G84" s="94">
        <v>3269</v>
      </c>
    </row>
    <row r="85" spans="1:7" ht="13.5" customHeight="1" x14ac:dyDescent="0.25">
      <c r="A85" s="172">
        <f t="shared" si="2"/>
        <v>45716</v>
      </c>
      <c r="B85" s="92"/>
      <c r="C85" s="165" t="s">
        <v>45</v>
      </c>
      <c r="D85" s="92"/>
      <c r="E85" s="165" t="s">
        <v>129</v>
      </c>
      <c r="F85" s="92"/>
      <c r="G85" s="94">
        <v>6012</v>
      </c>
    </row>
    <row r="86" spans="1:7" ht="13.5" customHeight="1" x14ac:dyDescent="0.25">
      <c r="A86" s="172">
        <f t="shared" si="2"/>
        <v>45716</v>
      </c>
      <c r="B86" s="92"/>
      <c r="C86" s="165" t="s">
        <v>45</v>
      </c>
      <c r="D86" s="92"/>
      <c r="E86" s="165" t="s">
        <v>120</v>
      </c>
      <c r="F86" s="92"/>
      <c r="G86" s="94">
        <v>2687</v>
      </c>
    </row>
    <row r="87" spans="1:7" ht="13.5" customHeight="1" x14ac:dyDescent="0.25">
      <c r="A87" s="172">
        <f t="shared" si="2"/>
        <v>45716</v>
      </c>
      <c r="B87" s="92"/>
      <c r="C87" s="165" t="s">
        <v>45</v>
      </c>
      <c r="D87" s="92"/>
      <c r="E87" s="165" t="s">
        <v>130</v>
      </c>
      <c r="F87" s="92"/>
      <c r="G87" s="94">
        <v>5049</v>
      </c>
    </row>
    <row r="88" spans="1:7" ht="13.5" customHeight="1" x14ac:dyDescent="0.25">
      <c r="A88" s="172">
        <f t="shared" si="2"/>
        <v>45716</v>
      </c>
      <c r="B88" s="92"/>
      <c r="C88" s="165" t="s">
        <v>45</v>
      </c>
      <c r="D88" s="92"/>
      <c r="E88" s="165" t="s">
        <v>138</v>
      </c>
      <c r="F88" s="92"/>
      <c r="G88" s="94">
        <v>3777</v>
      </c>
    </row>
    <row r="89" spans="1:7" ht="13.5" customHeight="1" x14ac:dyDescent="0.25">
      <c r="A89" s="172">
        <f t="shared" si="2"/>
        <v>45716</v>
      </c>
      <c r="B89" s="92"/>
      <c r="C89" s="165" t="s">
        <v>45</v>
      </c>
      <c r="D89" s="92"/>
      <c r="E89" s="165" t="s">
        <v>135</v>
      </c>
      <c r="F89" s="92"/>
      <c r="G89" s="94">
        <v>3336</v>
      </c>
    </row>
    <row r="90" spans="1:7" ht="13.5" customHeight="1" x14ac:dyDescent="0.25">
      <c r="A90" s="172">
        <f t="shared" si="2"/>
        <v>45716</v>
      </c>
      <c r="B90" s="92"/>
      <c r="C90" s="165" t="s">
        <v>45</v>
      </c>
      <c r="D90" s="92"/>
      <c r="E90" s="165" t="s">
        <v>139</v>
      </c>
      <c r="F90" s="92"/>
      <c r="G90" s="94">
        <v>2977</v>
      </c>
    </row>
    <row r="91" spans="1:7" ht="13.5" customHeight="1" x14ac:dyDescent="0.25">
      <c r="A91" s="172">
        <f t="shared" si="2"/>
        <v>45716</v>
      </c>
      <c r="B91" s="92"/>
      <c r="C91" s="165" t="s">
        <v>45</v>
      </c>
      <c r="D91" s="92"/>
      <c r="E91" s="165" t="s">
        <v>134</v>
      </c>
      <c r="F91" s="92"/>
      <c r="G91" s="94">
        <v>3441</v>
      </c>
    </row>
    <row r="92" spans="1:7" ht="13.5" customHeight="1" x14ac:dyDescent="0.25">
      <c r="A92" s="172">
        <f t="shared" si="2"/>
        <v>45716</v>
      </c>
      <c r="B92" s="92"/>
      <c r="C92" s="165" t="s">
        <v>45</v>
      </c>
      <c r="D92" s="92"/>
      <c r="E92" s="165" t="s">
        <v>140</v>
      </c>
      <c r="F92" s="92"/>
      <c r="G92" s="94">
        <v>3441</v>
      </c>
    </row>
    <row r="93" spans="1:7" ht="13.5" customHeight="1" x14ac:dyDescent="0.25">
      <c r="A93" s="172">
        <f t="shared" si="2"/>
        <v>45716</v>
      </c>
      <c r="B93" s="92"/>
      <c r="C93" s="165" t="s">
        <v>45</v>
      </c>
      <c r="D93" s="92"/>
      <c r="E93" s="165" t="s">
        <v>190</v>
      </c>
      <c r="F93" s="92"/>
      <c r="G93" s="94">
        <v>3672</v>
      </c>
    </row>
    <row r="94" spans="1:7" ht="13.5" customHeight="1" x14ac:dyDescent="0.25">
      <c r="A94" s="172">
        <f t="shared" si="2"/>
        <v>45716</v>
      </c>
      <c r="B94" s="92"/>
      <c r="C94" s="165" t="s">
        <v>45</v>
      </c>
      <c r="D94" s="92"/>
      <c r="E94" s="165" t="s">
        <v>177</v>
      </c>
      <c r="F94" s="92"/>
      <c r="G94" s="94">
        <v>1701</v>
      </c>
    </row>
    <row r="95" spans="1:7" ht="13.5" customHeight="1" x14ac:dyDescent="0.25">
      <c r="A95" s="172">
        <f t="shared" si="2"/>
        <v>45716</v>
      </c>
      <c r="B95" s="92"/>
      <c r="C95" s="165" t="s">
        <v>45</v>
      </c>
      <c r="D95" s="92"/>
      <c r="E95" s="165" t="s">
        <v>133</v>
      </c>
      <c r="F95" s="92"/>
      <c r="G95" s="94">
        <v>5273</v>
      </c>
    </row>
    <row r="96" spans="1:7" ht="13.5" customHeight="1" x14ac:dyDescent="0.25">
      <c r="A96" s="172">
        <f t="shared" si="2"/>
        <v>45716</v>
      </c>
      <c r="B96" s="92"/>
      <c r="C96" s="165" t="s">
        <v>45</v>
      </c>
      <c r="D96" s="92"/>
      <c r="E96" s="165" t="s">
        <v>191</v>
      </c>
      <c r="F96" s="92"/>
      <c r="G96" s="94">
        <v>3465</v>
      </c>
    </row>
    <row r="97" spans="1:10" ht="13.5" customHeight="1" x14ac:dyDescent="0.25">
      <c r="A97" s="172">
        <f t="shared" si="2"/>
        <v>45716</v>
      </c>
      <c r="B97" s="92"/>
      <c r="C97" s="165" t="s">
        <v>45</v>
      </c>
      <c r="D97" s="92"/>
      <c r="E97" s="165" t="s">
        <v>186</v>
      </c>
      <c r="F97" s="92"/>
      <c r="G97" s="94">
        <v>0</v>
      </c>
    </row>
    <row r="98" spans="1:10" ht="13.5" customHeight="1" x14ac:dyDescent="0.25">
      <c r="A98" s="172">
        <f t="shared" si="2"/>
        <v>45716</v>
      </c>
      <c r="B98" s="92"/>
      <c r="C98" s="165" t="s">
        <v>45</v>
      </c>
      <c r="D98" s="92"/>
      <c r="E98" s="165" t="s">
        <v>192</v>
      </c>
      <c r="F98" s="92"/>
      <c r="G98" s="94">
        <v>1562</v>
      </c>
    </row>
    <row r="99" spans="1:10" ht="13.5" customHeight="1" x14ac:dyDescent="0.25">
      <c r="A99" s="172">
        <f t="shared" si="2"/>
        <v>45716</v>
      </c>
      <c r="B99" s="92"/>
      <c r="C99" s="165" t="s">
        <v>45</v>
      </c>
      <c r="D99" s="92"/>
      <c r="E99" s="165" t="s">
        <v>143</v>
      </c>
      <c r="F99" s="92"/>
      <c r="G99" s="94">
        <v>2681</v>
      </c>
      <c r="J99" s="96"/>
    </row>
    <row r="100" spans="1:10" ht="13.5" customHeight="1" x14ac:dyDescent="0.25">
      <c r="A100" s="172">
        <f t="shared" si="2"/>
        <v>45716</v>
      </c>
      <c r="B100" s="92"/>
      <c r="C100" s="165" t="s">
        <v>45</v>
      </c>
      <c r="D100" s="92"/>
      <c r="E100" s="165" t="s">
        <v>145</v>
      </c>
      <c r="F100" s="92"/>
      <c r="G100" s="94">
        <v>2865</v>
      </c>
    </row>
    <row r="101" spans="1:10" ht="13.5" customHeight="1" x14ac:dyDescent="0.25">
      <c r="A101" s="91">
        <v>45689</v>
      </c>
      <c r="B101" s="92"/>
      <c r="C101" s="115" t="s">
        <v>193</v>
      </c>
      <c r="D101" s="184" t="s">
        <v>209</v>
      </c>
      <c r="E101" s="93" t="s">
        <v>210</v>
      </c>
      <c r="F101" s="92"/>
      <c r="G101" s="94">
        <v>5830.28</v>
      </c>
      <c r="J101" s="96"/>
    </row>
    <row r="102" spans="1:10" ht="13.5" customHeight="1" x14ac:dyDescent="0.25">
      <c r="A102" s="91">
        <v>45698</v>
      </c>
      <c r="B102" s="92"/>
      <c r="C102" s="93" t="s">
        <v>207</v>
      </c>
      <c r="D102" s="92"/>
      <c r="E102" s="93" t="s">
        <v>192</v>
      </c>
      <c r="F102" s="92"/>
      <c r="G102" s="94">
        <v>1187.4100000000001</v>
      </c>
    </row>
    <row r="103" spans="1:10" ht="13.5" customHeight="1" x14ac:dyDescent="0.25">
      <c r="A103" s="113">
        <v>45715</v>
      </c>
      <c r="B103" s="114"/>
      <c r="C103" s="115" t="s">
        <v>207</v>
      </c>
      <c r="D103" s="114"/>
      <c r="E103" s="115" t="s">
        <v>124</v>
      </c>
      <c r="F103" s="114"/>
      <c r="G103" s="116">
        <v>2263.63</v>
      </c>
    </row>
    <row r="104" spans="1:10" ht="13.5" customHeight="1" x14ac:dyDescent="0.25">
      <c r="A104" s="113">
        <v>45716</v>
      </c>
      <c r="B104" s="114"/>
      <c r="C104" s="115" t="s">
        <v>207</v>
      </c>
      <c r="D104" s="114"/>
      <c r="E104" s="115" t="s">
        <v>208</v>
      </c>
      <c r="F104" s="114"/>
      <c r="G104" s="116">
        <v>1039.0899999999999</v>
      </c>
    </row>
    <row r="105" spans="1:10" ht="13.5" customHeight="1" x14ac:dyDescent="0.25">
      <c r="A105" s="113">
        <v>45689</v>
      </c>
      <c r="B105" s="114"/>
      <c r="C105" s="115" t="s">
        <v>211</v>
      </c>
      <c r="D105" s="114"/>
      <c r="E105" s="115" t="s">
        <v>210</v>
      </c>
      <c r="F105" s="114"/>
      <c r="G105" s="116">
        <v>4932.59</v>
      </c>
    </row>
    <row r="106" spans="1:10" ht="13.5" customHeight="1" thickBot="1" x14ac:dyDescent="0.3">
      <c r="A106" s="166"/>
      <c r="B106" s="98"/>
      <c r="C106" s="97"/>
      <c r="D106" s="98"/>
      <c r="E106" s="97"/>
      <c r="F106" s="98"/>
      <c r="G106" s="99"/>
      <c r="J106" s="100">
        <f>DADOS!D$22</f>
        <v>116162</v>
      </c>
    </row>
    <row r="107" spans="1:10" ht="13.5" customHeight="1" thickBot="1" x14ac:dyDescent="0.3">
      <c r="A107" s="67"/>
      <c r="B107" s="35"/>
      <c r="C107" s="35"/>
      <c r="D107" s="68"/>
      <c r="E107" s="35"/>
      <c r="F107" s="101" t="s">
        <v>46</v>
      </c>
      <c r="G107" s="102">
        <f>SUM(G70:G106)</f>
        <v>116162</v>
      </c>
      <c r="H107" s="103" t="str">
        <f>IF(J107&gt;J106*0.05,"DIMINUIR VALOR",IF(J107&lt;-J106*0.05,"AUMENTAR VALOR",""))</f>
        <v/>
      </c>
      <c r="J107" s="104">
        <f>G107-J106</f>
        <v>0</v>
      </c>
    </row>
    <row r="108" spans="1:10" ht="66" hidden="1" customHeight="1" thickBot="1" x14ac:dyDescent="0.3">
      <c r="A108" s="78" t="s">
        <v>47</v>
      </c>
      <c r="B108" s="1"/>
      <c r="C108" s="78"/>
      <c r="D108" s="74"/>
      <c r="E108" s="79"/>
      <c r="F108" s="3"/>
      <c r="G108" s="3"/>
      <c r="J108" s="105"/>
    </row>
    <row r="109" spans="1:10" ht="13.5" hidden="1" customHeight="1" x14ac:dyDescent="0.25">
      <c r="A109" s="80" t="s">
        <v>39</v>
      </c>
      <c r="B109" s="53"/>
      <c r="C109" s="80" t="s">
        <v>40</v>
      </c>
      <c r="D109" s="81"/>
      <c r="E109" s="80" t="s">
        <v>41</v>
      </c>
      <c r="F109" s="66"/>
      <c r="G109" s="106" t="s">
        <v>42</v>
      </c>
      <c r="J109" s="105"/>
    </row>
    <row r="110" spans="1:10" ht="13.5" hidden="1" customHeight="1" thickBot="1" x14ac:dyDescent="0.3">
      <c r="A110" s="83" t="s">
        <v>43</v>
      </c>
      <c r="B110" s="107"/>
      <c r="C110" s="83" t="s">
        <v>43</v>
      </c>
      <c r="D110" s="85"/>
      <c r="E110" s="83" t="s">
        <v>44</v>
      </c>
      <c r="F110" s="84"/>
      <c r="G110" s="86"/>
      <c r="J110" s="105"/>
    </row>
    <row r="111" spans="1:10" ht="12.75" hidden="1" customHeight="1" x14ac:dyDescent="0.25">
      <c r="A111" s="108"/>
      <c r="B111" s="109"/>
      <c r="C111" s="110"/>
      <c r="D111" s="109"/>
      <c r="E111" s="110"/>
      <c r="F111" s="109"/>
      <c r="G111" s="111"/>
      <c r="J111" s="105"/>
    </row>
    <row r="112" spans="1:10" ht="12.75" hidden="1" customHeight="1" x14ac:dyDescent="0.25">
      <c r="A112" s="91"/>
      <c r="B112" s="92"/>
      <c r="C112" s="93"/>
      <c r="D112" s="92"/>
      <c r="E112" s="93"/>
      <c r="F112" s="92"/>
      <c r="G112" s="94"/>
      <c r="J112" s="96"/>
    </row>
    <row r="113" spans="1:10" ht="12.75" hidden="1" customHeight="1" x14ac:dyDescent="0.25">
      <c r="A113" s="91"/>
      <c r="B113" s="92"/>
      <c r="C113" s="93"/>
      <c r="D113" s="92"/>
      <c r="E113" s="93"/>
      <c r="F113" s="92"/>
      <c r="G113" s="94"/>
    </row>
    <row r="114" spans="1:10" ht="12.75" hidden="1" customHeight="1" thickBot="1" x14ac:dyDescent="0.3">
      <c r="A114" s="97"/>
      <c r="B114" s="98"/>
      <c r="C114" s="97"/>
      <c r="D114" s="98"/>
      <c r="E114" s="97"/>
      <c r="F114" s="98"/>
      <c r="G114" s="99"/>
      <c r="J114" s="100">
        <f>DADOS!E$23</f>
        <v>0</v>
      </c>
    </row>
    <row r="115" spans="1:10" ht="13.5" hidden="1" customHeight="1" thickBot="1" x14ac:dyDescent="0.3">
      <c r="A115" s="67"/>
      <c r="B115" s="35"/>
      <c r="C115" s="35"/>
      <c r="D115" s="68"/>
      <c r="E115" s="35"/>
      <c r="F115" s="112" t="s">
        <v>48</v>
      </c>
      <c r="G115" s="102">
        <f>SUM(G111:G114)</f>
        <v>0</v>
      </c>
      <c r="H115" s="103" t="str">
        <f>IF(J115&gt;J114*0.05,"DIMINUIR VALOR",IF(J115&lt;-J114*0.05,"AUMENTAR VALOR",""))</f>
        <v/>
      </c>
      <c r="J115" s="104">
        <f>G115-J114</f>
        <v>0</v>
      </c>
    </row>
    <row r="116" spans="1:10" ht="13.5" hidden="1" customHeight="1" thickBot="1" x14ac:dyDescent="0.3">
      <c r="A116" s="78" t="s">
        <v>49</v>
      </c>
      <c r="B116" s="1"/>
      <c r="C116" s="78"/>
      <c r="D116" s="74"/>
      <c r="E116" s="79"/>
      <c r="F116" s="3"/>
      <c r="G116" s="3"/>
      <c r="H116" s="103"/>
      <c r="J116" s="104"/>
    </row>
    <row r="117" spans="1:10" ht="13.5" hidden="1" customHeight="1" x14ac:dyDescent="0.25">
      <c r="A117" s="80" t="s">
        <v>39</v>
      </c>
      <c r="B117" s="53"/>
      <c r="C117" s="80" t="s">
        <v>40</v>
      </c>
      <c r="D117" s="81"/>
      <c r="E117" s="80" t="s">
        <v>41</v>
      </c>
      <c r="F117" s="66"/>
      <c r="G117" s="106" t="s">
        <v>42</v>
      </c>
      <c r="H117" s="103"/>
      <c r="J117" s="104"/>
    </row>
    <row r="118" spans="1:10" ht="13.5" hidden="1" customHeight="1" thickBot="1" x14ac:dyDescent="0.3">
      <c r="A118" s="83" t="s">
        <v>43</v>
      </c>
      <c r="B118" s="107"/>
      <c r="C118" s="83" t="s">
        <v>43</v>
      </c>
      <c r="D118" s="85"/>
      <c r="E118" s="83" t="s">
        <v>44</v>
      </c>
      <c r="F118" s="84"/>
      <c r="G118" s="86"/>
      <c r="H118" s="103"/>
      <c r="J118" s="104"/>
    </row>
    <row r="119" spans="1:10" ht="12.75" hidden="1" customHeight="1" x14ac:dyDescent="0.25">
      <c r="A119" s="108"/>
      <c r="B119" s="109"/>
      <c r="C119" s="110"/>
      <c r="D119" s="109"/>
      <c r="E119" s="110"/>
      <c r="F119" s="109"/>
      <c r="G119" s="111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1"/>
      <c r="B122" s="92"/>
      <c r="C122" s="93"/>
      <c r="D122" s="92"/>
      <c r="E122" s="93"/>
      <c r="F122" s="92"/>
      <c r="G122" s="94"/>
      <c r="H122" s="103"/>
      <c r="J122" s="104"/>
    </row>
    <row r="123" spans="1:10" ht="12.75" hidden="1" customHeight="1" x14ac:dyDescent="0.25">
      <c r="A123" s="91"/>
      <c r="B123" s="92"/>
      <c r="C123" s="93"/>
      <c r="D123" s="92"/>
      <c r="E123" s="93"/>
      <c r="F123" s="92"/>
      <c r="G123" s="94"/>
      <c r="H123" s="103"/>
      <c r="J123" s="104"/>
    </row>
    <row r="124" spans="1:10" ht="12.75" hidden="1" customHeight="1" x14ac:dyDescent="0.25">
      <c r="A124" s="91"/>
      <c r="B124" s="92"/>
      <c r="C124" s="93"/>
      <c r="D124" s="92"/>
      <c r="E124" s="93"/>
      <c r="F124" s="92"/>
      <c r="G124" s="94"/>
      <c r="H124" s="103"/>
      <c r="J124" s="104"/>
    </row>
    <row r="125" spans="1:10" ht="12.75" hidden="1" customHeight="1" x14ac:dyDescent="0.25">
      <c r="A125" s="93"/>
      <c r="B125" s="92"/>
      <c r="C125" s="93"/>
      <c r="D125" s="92"/>
      <c r="E125" s="93"/>
      <c r="F125" s="92"/>
      <c r="G125" s="94"/>
      <c r="H125" s="103"/>
      <c r="J125" s="96"/>
    </row>
    <row r="126" spans="1:10" ht="12.75" hidden="1" customHeight="1" x14ac:dyDescent="0.25">
      <c r="A126" s="93"/>
      <c r="B126" s="92"/>
      <c r="C126" s="93"/>
      <c r="D126" s="92"/>
      <c r="E126" s="93"/>
      <c r="F126" s="92"/>
      <c r="G126" s="94"/>
      <c r="H126" s="103"/>
    </row>
    <row r="127" spans="1:10" ht="12.75" hidden="1" customHeight="1" thickBot="1" x14ac:dyDescent="0.3">
      <c r="A127" s="97"/>
      <c r="B127" s="98"/>
      <c r="C127" s="97"/>
      <c r="D127" s="98"/>
      <c r="E127" s="97"/>
      <c r="F127" s="98"/>
      <c r="G127" s="99"/>
      <c r="H127" s="103"/>
      <c r="J127" s="100">
        <f>DADOS!F$23</f>
        <v>0</v>
      </c>
    </row>
    <row r="128" spans="1:10" ht="13.5" hidden="1" customHeight="1" thickBot="1" x14ac:dyDescent="0.3">
      <c r="A128" s="67"/>
      <c r="B128" s="35"/>
      <c r="C128" s="35"/>
      <c r="D128" s="68"/>
      <c r="E128" s="35"/>
      <c r="F128" s="112" t="s">
        <v>50</v>
      </c>
      <c r="G128" s="102">
        <f>SUM(G119:G127)</f>
        <v>0</v>
      </c>
      <c r="H128" s="103" t="str">
        <f>IF(J128&gt;J127*0.05,"DIMINUIR VALOR",IF(J128&lt;-J127*0.05,"AUMENTAR VALOR",""))</f>
        <v/>
      </c>
      <c r="J128" s="104">
        <f>G128-J127</f>
        <v>0</v>
      </c>
    </row>
    <row r="129" spans="1:10" ht="13.5" hidden="1" customHeight="1" thickBot="1" x14ac:dyDescent="0.3">
      <c r="A129" s="78" t="s">
        <v>51</v>
      </c>
      <c r="B129" s="1"/>
      <c r="C129" s="78"/>
      <c r="D129" s="74"/>
      <c r="E129" s="79"/>
      <c r="F129" s="3"/>
      <c r="G129" s="3"/>
      <c r="H129" s="103"/>
      <c r="J129" s="104"/>
    </row>
    <row r="130" spans="1:10" ht="13.5" hidden="1" customHeight="1" x14ac:dyDescent="0.25">
      <c r="A130" s="80" t="s">
        <v>39</v>
      </c>
      <c r="B130" s="53"/>
      <c r="C130" s="80" t="s">
        <v>40</v>
      </c>
      <c r="D130" s="81"/>
      <c r="E130" s="80" t="s">
        <v>41</v>
      </c>
      <c r="F130" s="66"/>
      <c r="G130" s="106" t="s">
        <v>42</v>
      </c>
      <c r="H130" s="103"/>
      <c r="J130" s="104"/>
    </row>
    <row r="131" spans="1:10" ht="13.5" hidden="1" customHeight="1" thickBot="1" x14ac:dyDescent="0.3">
      <c r="A131" s="83" t="s">
        <v>43</v>
      </c>
      <c r="B131" s="107"/>
      <c r="C131" s="83" t="s">
        <v>43</v>
      </c>
      <c r="D131" s="85"/>
      <c r="E131" s="83" t="s">
        <v>44</v>
      </c>
      <c r="F131" s="84"/>
      <c r="G131" s="86"/>
      <c r="H131" s="103"/>
      <c r="J131" s="104"/>
    </row>
    <row r="132" spans="1:10" ht="12.75" hidden="1" customHeight="1" x14ac:dyDescent="0.25">
      <c r="A132" s="108"/>
      <c r="B132" s="109"/>
      <c r="C132" s="110"/>
      <c r="D132" s="109"/>
      <c r="E132" s="110"/>
      <c r="F132" s="109"/>
      <c r="G132" s="111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91"/>
      <c r="B134" s="92"/>
      <c r="C134" s="93"/>
      <c r="D134" s="92"/>
      <c r="E134" s="93"/>
      <c r="F134" s="92"/>
      <c r="G134" s="94"/>
      <c r="H134" s="103"/>
      <c r="J134" s="104"/>
    </row>
    <row r="135" spans="1:10" ht="12.75" hidden="1" customHeight="1" x14ac:dyDescent="0.25">
      <c r="A135" s="91"/>
      <c r="B135" s="92"/>
      <c r="C135" s="93"/>
      <c r="D135" s="92"/>
      <c r="E135" s="93"/>
      <c r="F135" s="92"/>
      <c r="G135" s="94"/>
      <c r="H135" s="103"/>
      <c r="J135" s="104"/>
    </row>
    <row r="136" spans="1:10" ht="12.75" hidden="1" customHeight="1" x14ac:dyDescent="0.25">
      <c r="A136" s="91"/>
      <c r="B136" s="92"/>
      <c r="C136" s="93"/>
      <c r="D136" s="92"/>
      <c r="E136" s="93"/>
      <c r="F136" s="92"/>
      <c r="G136" s="94"/>
      <c r="H136" s="103"/>
      <c r="J136" s="104"/>
    </row>
    <row r="137" spans="1:10" ht="12.75" hidden="1" customHeight="1" x14ac:dyDescent="0.25">
      <c r="A137" s="113"/>
      <c r="B137" s="114"/>
      <c r="C137" s="115"/>
      <c r="D137" s="114"/>
      <c r="E137" s="115"/>
      <c r="F137" s="114"/>
      <c r="G137" s="116"/>
      <c r="H137" s="103"/>
      <c r="J137" s="96"/>
    </row>
    <row r="138" spans="1:10" ht="12.75" hidden="1" customHeight="1" x14ac:dyDescent="0.25">
      <c r="A138" s="113"/>
      <c r="B138" s="114"/>
      <c r="C138" s="115"/>
      <c r="D138" s="114"/>
      <c r="E138" s="115"/>
      <c r="F138" s="114"/>
      <c r="G138" s="116"/>
      <c r="H138" s="103"/>
    </row>
    <row r="139" spans="1:10" ht="12.75" hidden="1" customHeight="1" thickBot="1" x14ac:dyDescent="0.3">
      <c r="A139" s="97"/>
      <c r="B139" s="98"/>
      <c r="C139" s="97"/>
      <c r="D139" s="98"/>
      <c r="E139" s="97"/>
      <c r="F139" s="98"/>
      <c r="G139" s="99"/>
      <c r="H139" s="103"/>
      <c r="J139" s="100">
        <f>DADOS!G$23</f>
        <v>0</v>
      </c>
    </row>
    <row r="140" spans="1:10" ht="13.5" hidden="1" customHeight="1" thickBot="1" x14ac:dyDescent="0.3">
      <c r="A140" s="67"/>
      <c r="B140" s="35"/>
      <c r="C140" s="35"/>
      <c r="D140" s="68"/>
      <c r="E140" s="35"/>
      <c r="F140" s="112" t="s">
        <v>52</v>
      </c>
      <c r="G140" s="102">
        <f>SUM(G132:G139)</f>
        <v>0</v>
      </c>
      <c r="H140" s="103" t="str">
        <f>IF(J140&gt;J139*0.05,"DIMINUIR VALOR",IF(J140&lt;-J139*0.05,"AUMENTAR VALOR",""))</f>
        <v/>
      </c>
      <c r="J140" s="104">
        <f>G140-J139</f>
        <v>0</v>
      </c>
    </row>
    <row r="141" spans="1:10" ht="13.5" hidden="1" customHeight="1" thickBot="1" x14ac:dyDescent="0.3">
      <c r="A141" s="78" t="s">
        <v>53</v>
      </c>
      <c r="B141" s="1"/>
      <c r="C141" s="78"/>
      <c r="D141" s="74"/>
      <c r="E141" s="79"/>
      <c r="F141" s="3"/>
      <c r="G141" s="3"/>
      <c r="H141" s="103"/>
      <c r="J141" s="104"/>
    </row>
    <row r="142" spans="1:10" ht="13.5" hidden="1" customHeight="1" x14ac:dyDescent="0.25">
      <c r="A142" s="80" t="s">
        <v>39</v>
      </c>
      <c r="B142" s="53"/>
      <c r="C142" s="80" t="s">
        <v>40</v>
      </c>
      <c r="D142" s="81"/>
      <c r="E142" s="80" t="s">
        <v>41</v>
      </c>
      <c r="F142" s="66"/>
      <c r="G142" s="106" t="s">
        <v>42</v>
      </c>
      <c r="H142" s="103"/>
      <c r="J142" s="104"/>
    </row>
    <row r="143" spans="1:10" ht="13.5" hidden="1" customHeight="1" thickBot="1" x14ac:dyDescent="0.3">
      <c r="A143" s="83" t="s">
        <v>43</v>
      </c>
      <c r="B143" s="107"/>
      <c r="C143" s="83" t="s">
        <v>43</v>
      </c>
      <c r="D143" s="85"/>
      <c r="E143" s="83" t="s">
        <v>44</v>
      </c>
      <c r="F143" s="84"/>
      <c r="G143" s="86"/>
      <c r="H143" s="103"/>
      <c r="J143" s="104"/>
    </row>
    <row r="144" spans="1:10" ht="12.75" hidden="1" customHeight="1" x14ac:dyDescent="0.25">
      <c r="A144" s="110"/>
      <c r="B144" s="109"/>
      <c r="C144" s="110"/>
      <c r="D144" s="109"/>
      <c r="E144" s="110"/>
      <c r="F144" s="109"/>
      <c r="G144" s="111"/>
      <c r="H144" s="103"/>
      <c r="J144" s="104"/>
    </row>
    <row r="145" spans="1:10" ht="12.75" hidden="1" customHeight="1" thickBot="1" x14ac:dyDescent="0.3">
      <c r="A145" s="97"/>
      <c r="B145" s="98"/>
      <c r="C145" s="97"/>
      <c r="D145" s="98"/>
      <c r="E145" s="97"/>
      <c r="F145" s="98"/>
      <c r="G145" s="99"/>
      <c r="H145" s="103"/>
      <c r="J145" s="104"/>
    </row>
    <row r="146" spans="1:10" ht="13.5" hidden="1" customHeight="1" thickBot="1" x14ac:dyDescent="0.3">
      <c r="A146" s="67"/>
      <c r="B146" s="35"/>
      <c r="C146" s="35"/>
      <c r="D146" s="68"/>
      <c r="E146" s="35"/>
      <c r="F146" s="117" t="s">
        <v>54</v>
      </c>
      <c r="G146" s="118">
        <f>SUM(G144:G145)</f>
        <v>0</v>
      </c>
      <c r="H146" s="103"/>
      <c r="J146" s="104"/>
    </row>
    <row r="147" spans="1:10" ht="13.5" hidden="1" customHeight="1" thickBot="1" x14ac:dyDescent="0.3">
      <c r="A147" s="78" t="s">
        <v>55</v>
      </c>
      <c r="B147" s="1"/>
      <c r="C147" s="78"/>
      <c r="D147" s="74"/>
      <c r="E147" s="79"/>
      <c r="F147" s="3"/>
      <c r="G147" s="3"/>
      <c r="H147" s="103"/>
      <c r="J147" s="104"/>
    </row>
    <row r="148" spans="1:10" ht="13.5" hidden="1" customHeight="1" x14ac:dyDescent="0.25">
      <c r="A148" s="80" t="s">
        <v>39</v>
      </c>
      <c r="B148" s="53"/>
      <c r="C148" s="80" t="s">
        <v>40</v>
      </c>
      <c r="D148" s="81"/>
      <c r="E148" s="80" t="s">
        <v>41</v>
      </c>
      <c r="F148" s="66"/>
      <c r="G148" s="106" t="s">
        <v>42</v>
      </c>
      <c r="H148" s="103"/>
      <c r="J148" s="104"/>
    </row>
    <row r="149" spans="1:10" ht="13.5" hidden="1" customHeight="1" thickBot="1" x14ac:dyDescent="0.3">
      <c r="A149" s="83" t="s">
        <v>43</v>
      </c>
      <c r="B149" s="107"/>
      <c r="C149" s="83" t="s">
        <v>43</v>
      </c>
      <c r="D149" s="85"/>
      <c r="E149" s="83" t="s">
        <v>44</v>
      </c>
      <c r="F149" s="84"/>
      <c r="G149" s="86"/>
      <c r="H149" s="103"/>
      <c r="J149" s="104"/>
    </row>
    <row r="150" spans="1:10" ht="12.75" hidden="1" customHeight="1" x14ac:dyDescent="0.25">
      <c r="A150" s="108"/>
      <c r="B150" s="109"/>
      <c r="C150" s="110"/>
      <c r="D150" s="109"/>
      <c r="E150" s="110"/>
      <c r="F150" s="109"/>
      <c r="G150" s="111"/>
      <c r="H150" s="103"/>
      <c r="J150" s="96"/>
    </row>
    <row r="151" spans="1:10" ht="12.75" hidden="1" customHeight="1" x14ac:dyDescent="0.25">
      <c r="A151" s="91"/>
      <c r="B151" s="92"/>
      <c r="C151" s="93"/>
      <c r="D151" s="92"/>
      <c r="E151" s="93"/>
      <c r="F151" s="92"/>
      <c r="G151" s="94"/>
      <c r="H151" s="103"/>
    </row>
    <row r="152" spans="1:10" ht="12.75" hidden="1" customHeight="1" x14ac:dyDescent="0.25">
      <c r="A152" s="93"/>
      <c r="B152" s="92"/>
      <c r="C152" s="93"/>
      <c r="D152" s="92"/>
      <c r="E152" s="93"/>
      <c r="F152" s="92"/>
      <c r="G152" s="94"/>
      <c r="H152" s="103"/>
      <c r="J152" s="100">
        <f>DADOS!I$23</f>
        <v>0</v>
      </c>
    </row>
    <row r="153" spans="1:10" ht="12.75" hidden="1" customHeight="1" x14ac:dyDescent="0.25">
      <c r="A153" s="93"/>
      <c r="B153" s="92"/>
      <c r="C153" s="93"/>
      <c r="D153" s="92"/>
      <c r="E153" s="93"/>
      <c r="F153" s="92"/>
      <c r="G153" s="94"/>
      <c r="H153" s="103" t="str">
        <f>IF(J153&gt;J152*0.05,"DIMINUIR VALOR",IF(J153&lt;-J152*0.05,"AUMENTAR VALOR",""))</f>
        <v/>
      </c>
      <c r="J153" s="104">
        <f>G155-J152</f>
        <v>0</v>
      </c>
    </row>
    <row r="154" spans="1:10" ht="12.75" hidden="1" customHeight="1" thickBot="1" x14ac:dyDescent="0.3">
      <c r="A154" s="97"/>
      <c r="B154" s="98"/>
      <c r="C154" s="97"/>
      <c r="D154" s="98"/>
      <c r="E154" s="97"/>
      <c r="F154" s="98"/>
      <c r="G154" s="99"/>
      <c r="H154" s="103"/>
      <c r="J154" s="119"/>
    </row>
    <row r="155" spans="1:10" ht="13.5" hidden="1" customHeight="1" thickBot="1" x14ac:dyDescent="0.3">
      <c r="A155" s="67"/>
      <c r="B155" s="35"/>
      <c r="C155" s="35"/>
      <c r="D155" s="68"/>
      <c r="E155" s="35"/>
      <c r="F155" s="112" t="s">
        <v>56</v>
      </c>
      <c r="G155" s="102">
        <f>SUM(G150:G154)</f>
        <v>0</v>
      </c>
      <c r="H155" s="103"/>
      <c r="J155" s="100">
        <f>DADOS!J$23</f>
        <v>0</v>
      </c>
    </row>
    <row r="156" spans="1:10" ht="13.5" hidden="1" customHeight="1" thickBot="1" x14ac:dyDescent="0.3">
      <c r="A156" s="67"/>
      <c r="B156" s="35"/>
      <c r="C156" s="35"/>
      <c r="D156" s="35"/>
      <c r="E156" s="35"/>
      <c r="F156" s="101" t="s">
        <v>57</v>
      </c>
      <c r="G156" s="102">
        <f>SUM(G155+G146+G140+G128+G115)</f>
        <v>0</v>
      </c>
      <c r="H156" s="103" t="str">
        <f>IF(J156&gt;J155*0.05,"DIMINUIR VALOR",IF(J156&lt;-J155*0.05,"AUMENTAR VALOR",""))</f>
        <v/>
      </c>
      <c r="J156" s="104">
        <f>G156-J155</f>
        <v>0</v>
      </c>
    </row>
    <row r="157" spans="1:10" ht="13.5" hidden="1" customHeight="1" thickBot="1" x14ac:dyDescent="0.3">
      <c r="A157" s="43"/>
      <c r="B157" s="45"/>
      <c r="C157" s="45"/>
      <c r="D157" s="45"/>
      <c r="E157" s="45"/>
      <c r="F157" s="120" t="s">
        <v>58</v>
      </c>
      <c r="G157" s="121">
        <f>SUM(G156+G107)</f>
        <v>116162</v>
      </c>
      <c r="H157" s="103" t="str">
        <f>IF(G157&gt;J157,"DIMINUIR VALOR",IF(G157&lt;J157,"AUMENTAR VALOR",""))</f>
        <v/>
      </c>
      <c r="J157" s="119">
        <f>J106+J155</f>
        <v>116162</v>
      </c>
    </row>
    <row r="158" spans="1:10" ht="27" customHeight="1" x14ac:dyDescent="0.25">
      <c r="A158" s="190" t="s">
        <v>59</v>
      </c>
      <c r="B158" s="190"/>
      <c r="C158" s="190"/>
      <c r="D158" s="190"/>
      <c r="E158" s="190"/>
      <c r="F158" s="190"/>
      <c r="G158" s="190"/>
      <c r="H158" s="103"/>
      <c r="J158" s="104"/>
    </row>
    <row r="159" spans="1:10" ht="13.5" customHeight="1" x14ac:dyDescent="0.25">
      <c r="B159" s="76" t="s">
        <v>60</v>
      </c>
      <c r="C159" t="str">
        <f>C47</f>
        <v>21 de março de 2025.</v>
      </c>
      <c r="H159" s="103"/>
      <c r="J159" s="104"/>
    </row>
    <row r="160" spans="1:10" ht="18.75" customHeight="1" x14ac:dyDescent="0.25">
      <c r="H160" s="103"/>
      <c r="J160" s="104"/>
    </row>
    <row r="161" spans="1:10" ht="11.25" customHeight="1" x14ac:dyDescent="0.25">
      <c r="H161" s="103"/>
      <c r="J161" s="104"/>
    </row>
    <row r="162" spans="1:10" x14ac:dyDescent="0.25">
      <c r="H162" s="103"/>
      <c r="J162" s="104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22" t="s">
        <v>61</v>
      </c>
      <c r="B174" s="123"/>
      <c r="C174" s="122"/>
      <c r="D174" s="124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11</v>
      </c>
      <c r="B179" s="125" t="s">
        <v>64</v>
      </c>
      <c r="C179" t="str">
        <f>A13</f>
        <v>TERMO DE COLABORAÇÃO</v>
      </c>
      <c r="D179" s="10"/>
      <c r="E179" s="10" t="str">
        <f>D13</f>
        <v>169/2024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 t="str">
        <f>C47</f>
        <v>21 de março de 2025.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algorithmName="SHA-512" hashValue="UHdv1n4RKh/KhloGqpnWJg5CXc+bPlRyj+2XTg4kTTa46tQEdVLjwfMO4pWoY2E2vKKVV0Ev4nsTnmzpiJVvww==" saltValue="bmqQkcZb3/lJCNbaQqiVog==" spinCount="100000" sheet="1" objects="1" scenarios="1" selectLockedCells="1" selectUn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0">
    <cfRule type="cellIs" dxfId="200" priority="3" operator="notEqual">
      <formula>$D$20</formula>
    </cfRule>
  </conditionalFormatting>
  <conditionalFormatting sqref="J107">
    <cfRule type="cellIs" dxfId="199" priority="22" operator="notBetween">
      <formula>$J$106*0.05</formula>
      <formula>-$J$106*0.05</formula>
    </cfRule>
    <cfRule type="cellIs" dxfId="198" priority="23" operator="greaterThan">
      <formula>$J$106*0.05</formula>
    </cfRule>
    <cfRule type="cellIs" priority="24" operator="greaterThan">
      <formula>$J$106*0.05</formula>
    </cfRule>
  </conditionalFormatting>
  <conditionalFormatting sqref="J115">
    <cfRule type="cellIs" dxfId="197" priority="14" operator="notBetween">
      <formula>$J$106*0.05</formula>
      <formula>-$J$106*0.05</formula>
    </cfRule>
    <cfRule type="cellIs" dxfId="196" priority="15" operator="greaterThan">
      <formula>$J$106*0.05</formula>
    </cfRule>
    <cfRule type="cellIs" priority="16" operator="greaterThan">
      <formula>$J$106*0.05</formula>
    </cfRule>
  </conditionalFormatting>
  <conditionalFormatting sqref="J116:J124 J129:J136 J141:J149 J158:J162">
    <cfRule type="cellIs" dxfId="195" priority="25" operator="notEqual">
      <formula>"""0"""</formula>
    </cfRule>
  </conditionalFormatting>
  <conditionalFormatting sqref="J128">
    <cfRule type="cellIs" dxfId="194" priority="11" operator="notBetween">
      <formula>$J$106*0.05</formula>
      <formula>-$J$106*0.05</formula>
    </cfRule>
    <cfRule type="cellIs" dxfId="193" priority="12" operator="greaterThan">
      <formula>$J$106*0.05</formula>
    </cfRule>
    <cfRule type="cellIs" priority="13" operator="greaterThan">
      <formula>$J$106*0.05</formula>
    </cfRule>
  </conditionalFormatting>
  <conditionalFormatting sqref="J140">
    <cfRule type="cellIs" dxfId="192" priority="8" operator="notBetween">
      <formula>$J$106*0.05</formula>
      <formula>-$J$106*0.05</formula>
    </cfRule>
    <cfRule type="cellIs" dxfId="191" priority="9" operator="greaterThan">
      <formula>$J$106*0.05</formula>
    </cfRule>
    <cfRule type="cellIs" priority="10" operator="greaterThan">
      <formula>$J$106*0.05</formula>
    </cfRule>
  </conditionalFormatting>
  <conditionalFormatting sqref="J153">
    <cfRule type="cellIs" dxfId="190" priority="5" operator="notBetween">
      <formula>$J$106*0.05</formula>
      <formula>-$J$106*0.05</formula>
    </cfRule>
    <cfRule type="cellIs" dxfId="189" priority="6" operator="greaterThan">
      <formula>$J$106*0.05</formula>
    </cfRule>
    <cfRule type="cellIs" priority="7" operator="greaterThan">
      <formula>$J$106*0.05</formula>
    </cfRule>
  </conditionalFormatting>
  <conditionalFormatting sqref="J156">
    <cfRule type="cellIs" dxfId="188" priority="17" operator="notBetween">
      <formula>$J$106*0.05</formula>
      <formula>-$J$106*0.05</formula>
    </cfRule>
    <cfRule type="cellIs" dxfId="187" priority="18" operator="greaterThan">
      <formula>$J$106*0.05</formula>
    </cfRule>
    <cfRule type="cellIs" priority="19" operator="greaterThan">
      <formula>$J$106*0.05</formula>
    </cfRule>
  </conditionalFormatting>
  <conditionalFormatting sqref="J157">
    <cfRule type="cellIs" dxfId="186" priority="4" operator="notEqual">
      <formula>$G$157</formula>
    </cfRule>
  </conditionalFormatting>
  <pageMargins left="0.62992125984251968" right="0.23622047244094491" top="0.59055118110236227" bottom="0.55118110236220474" header="0.31496062992125984" footer="0.23622047244094491"/>
  <pageSetup paperSize="9" orientation="portrait" r:id="rId1"/>
  <headerFooter>
    <oddHeader xml:space="preserve">&amp;L                              </oddHead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2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9"/>
  <sheetViews>
    <sheetView tabSelected="1" view="pageLayout" zoomScaleNormal="100" workbookViewId="0">
      <selection activeCell="D26" sqref="D26"/>
    </sheetView>
  </sheetViews>
  <sheetFormatPr defaultRowHeight="15" x14ac:dyDescent="0.25"/>
  <cols>
    <col min="1" max="1" width="12.4257812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855468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12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DADOS!C23</f>
        <v>57819.700000000004</v>
      </c>
      <c r="E20" s="24" t="s">
        <v>112</v>
      </c>
      <c r="F20" s="25">
        <v>45741</v>
      </c>
      <c r="G20" s="26">
        <v>57819.7</v>
      </c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57819.7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57819.7</v>
      </c>
      <c r="B30" s="47" t="str">
        <f>DADOS!E37</f>
        <v>(Cinquenta e sete mil, oitocentos e dezenove reais e noventa e seis centavos) acrescidos do saldo de recursos não</v>
      </c>
      <c r="C30" s="155"/>
      <c r="D30" s="155"/>
      <c r="E30" s="155"/>
      <c r="F30" s="48"/>
    </row>
    <row r="31" spans="1:7" ht="15" customHeight="1" thickBot="1" x14ac:dyDescent="0.3">
      <c r="A31" s="47" t="s">
        <v>201</v>
      </c>
      <c r="C31" s="187" cm="1">
        <f t="array" ref="C31:C32">G24:G25</f>
        <v>0</v>
      </c>
      <c r="D31" s="189" t="s">
        <v>202</v>
      </c>
      <c r="E31" s="47"/>
      <c r="F31" s="155"/>
    </row>
    <row r="32" spans="1:7" ht="15.75" thickBot="1" x14ac:dyDescent="0.3">
      <c r="A32" s="53" t="s">
        <v>17</v>
      </c>
      <c r="B32" s="53"/>
      <c r="C32" s="53">
        <v>0</v>
      </c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DADOS!B$23</f>
        <v>março</v>
      </c>
      <c r="E35" s="66"/>
      <c r="F35" s="158" t="s">
        <v>9</v>
      </c>
      <c r="G35" s="41">
        <f>G107</f>
        <v>57819.7</v>
      </c>
    </row>
    <row r="36" spans="1:7" ht="15.75" hidden="1" thickBot="1" x14ac:dyDescent="0.3">
      <c r="A36" s="156" t="s">
        <v>27</v>
      </c>
      <c r="B36" s="18"/>
      <c r="C36" s="19"/>
      <c r="D36" s="157" t="str">
        <f>DADOS!B$23</f>
        <v>março</v>
      </c>
      <c r="E36" s="66"/>
      <c r="F36" s="158" t="s">
        <v>9</v>
      </c>
      <c r="G36" s="41">
        <f>G115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DADOS!B$23</f>
        <v>março</v>
      </c>
      <c r="E37" s="66"/>
      <c r="F37" s="158" t="s">
        <v>9</v>
      </c>
      <c r="G37" s="41">
        <f>G128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DADOS!B$23</f>
        <v>março</v>
      </c>
      <c r="E38" s="66"/>
      <c r="F38" s="158" t="s">
        <v>9</v>
      </c>
      <c r="G38" s="41">
        <f>G140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DADOS!B$23</f>
        <v>março</v>
      </c>
      <c r="E39" s="66"/>
      <c r="F39" s="158" t="s">
        <v>9</v>
      </c>
      <c r="G39" s="41">
        <f>G146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DADOS!B$23</f>
        <v>março</v>
      </c>
      <c r="E40" s="19"/>
      <c r="F40" s="158" t="s">
        <v>9</v>
      </c>
      <c r="G40" s="41">
        <f>G155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57819.7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SUM(G20:G25)-G41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185" t="s">
        <v>213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12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91">
        <v>45747</v>
      </c>
      <c r="B70" s="88"/>
      <c r="C70" s="164" t="s">
        <v>45</v>
      </c>
      <c r="D70" s="88"/>
      <c r="E70" s="164" t="s">
        <v>118</v>
      </c>
      <c r="F70" s="88"/>
      <c r="G70" s="89">
        <v>2662</v>
      </c>
      <c r="L70" s="90"/>
    </row>
    <row r="71" spans="1:12" ht="13.5" customHeight="1" x14ac:dyDescent="0.25">
      <c r="A71" s="172">
        <f>A$70</f>
        <v>45747</v>
      </c>
      <c r="B71" s="92"/>
      <c r="C71" s="165" t="s">
        <v>45</v>
      </c>
      <c r="D71" s="92"/>
      <c r="E71" s="165" t="s">
        <v>185</v>
      </c>
      <c r="F71" s="92"/>
      <c r="G71" s="94"/>
      <c r="L71" s="95"/>
    </row>
    <row r="72" spans="1:12" ht="13.5" customHeight="1" x14ac:dyDescent="0.25">
      <c r="A72" s="172">
        <f t="shared" ref="A72:A100" si="2">A$70</f>
        <v>45747</v>
      </c>
      <c r="B72" s="92"/>
      <c r="C72" s="165" t="s">
        <v>45</v>
      </c>
      <c r="D72" s="92"/>
      <c r="E72" s="165" t="s">
        <v>151</v>
      </c>
      <c r="F72" s="92"/>
      <c r="G72" s="94">
        <v>2477</v>
      </c>
    </row>
    <row r="73" spans="1:12" ht="13.5" customHeight="1" x14ac:dyDescent="0.25">
      <c r="A73" s="172">
        <f t="shared" si="2"/>
        <v>45747</v>
      </c>
      <c r="B73" s="92"/>
      <c r="C73" s="165" t="s">
        <v>45</v>
      </c>
      <c r="D73" s="92"/>
      <c r="E73" s="165" t="s">
        <v>119</v>
      </c>
      <c r="F73" s="92"/>
      <c r="G73" s="94"/>
    </row>
    <row r="74" spans="1:12" ht="13.5" customHeight="1" x14ac:dyDescent="0.25">
      <c r="A74" s="172">
        <f t="shared" si="2"/>
        <v>45747</v>
      </c>
      <c r="B74" s="92"/>
      <c r="C74" s="165" t="s">
        <v>45</v>
      </c>
      <c r="D74" s="92"/>
      <c r="E74" s="165" t="s">
        <v>160</v>
      </c>
      <c r="F74" s="92"/>
      <c r="G74" s="94"/>
    </row>
    <row r="75" spans="1:12" ht="13.5" customHeight="1" x14ac:dyDescent="0.25">
      <c r="A75" s="172">
        <f t="shared" si="2"/>
        <v>45747</v>
      </c>
      <c r="B75" s="92"/>
      <c r="C75" s="165" t="s">
        <v>45</v>
      </c>
      <c r="D75" s="92"/>
      <c r="E75" s="165" t="s">
        <v>187</v>
      </c>
      <c r="F75" s="92"/>
      <c r="G75" s="94"/>
    </row>
    <row r="76" spans="1:12" ht="13.5" customHeight="1" x14ac:dyDescent="0.25">
      <c r="A76" s="172">
        <f t="shared" si="2"/>
        <v>45747</v>
      </c>
      <c r="B76" s="92"/>
      <c r="C76" s="165" t="s">
        <v>45</v>
      </c>
      <c r="D76" s="92"/>
      <c r="E76" s="165" t="s">
        <v>121</v>
      </c>
      <c r="F76" s="92"/>
      <c r="G76" s="94">
        <v>3441</v>
      </c>
    </row>
    <row r="77" spans="1:12" ht="13.5" customHeight="1" x14ac:dyDescent="0.25">
      <c r="A77" s="172">
        <f t="shared" si="2"/>
        <v>45747</v>
      </c>
      <c r="B77" s="92"/>
      <c r="C77" s="165" t="s">
        <v>45</v>
      </c>
      <c r="D77" s="92"/>
      <c r="E77" s="165" t="s">
        <v>188</v>
      </c>
      <c r="F77" s="92"/>
      <c r="G77" s="94">
        <v>15.7</v>
      </c>
    </row>
    <row r="78" spans="1:12" ht="13.5" customHeight="1" x14ac:dyDescent="0.25">
      <c r="A78" s="172">
        <f t="shared" si="2"/>
        <v>45747</v>
      </c>
      <c r="B78" s="92"/>
      <c r="C78" s="165" t="s">
        <v>45</v>
      </c>
      <c r="D78" s="92"/>
      <c r="E78" s="165" t="s">
        <v>136</v>
      </c>
      <c r="F78" s="92"/>
      <c r="G78" s="94">
        <v>2804</v>
      </c>
    </row>
    <row r="79" spans="1:12" ht="13.5" customHeight="1" x14ac:dyDescent="0.25">
      <c r="A79" s="172">
        <f t="shared" si="2"/>
        <v>45747</v>
      </c>
      <c r="B79" s="92"/>
      <c r="C79" s="165" t="s">
        <v>45</v>
      </c>
      <c r="D79" s="92"/>
      <c r="E79" s="165" t="s">
        <v>128</v>
      </c>
      <c r="F79" s="92"/>
      <c r="G79" s="94"/>
    </row>
    <row r="80" spans="1:12" ht="13.5" customHeight="1" x14ac:dyDescent="0.25">
      <c r="A80" s="172">
        <f t="shared" si="2"/>
        <v>45747</v>
      </c>
      <c r="B80" s="92"/>
      <c r="C80" s="165" t="s">
        <v>45</v>
      </c>
      <c r="D80" s="92"/>
      <c r="E80" s="165" t="s">
        <v>203</v>
      </c>
      <c r="F80" s="92"/>
      <c r="G80" s="94"/>
    </row>
    <row r="81" spans="1:7" ht="13.5" customHeight="1" x14ac:dyDescent="0.25">
      <c r="A81" s="172">
        <f t="shared" si="2"/>
        <v>45747</v>
      </c>
      <c r="B81" s="92"/>
      <c r="C81" s="165" t="s">
        <v>45</v>
      </c>
      <c r="D81" s="92"/>
      <c r="E81" s="165" t="s">
        <v>189</v>
      </c>
      <c r="F81" s="92"/>
      <c r="G81" s="94">
        <v>4015</v>
      </c>
    </row>
    <row r="82" spans="1:7" ht="13.5" customHeight="1" x14ac:dyDescent="0.25">
      <c r="A82" s="172">
        <f t="shared" si="2"/>
        <v>45747</v>
      </c>
      <c r="B82" s="92"/>
      <c r="C82" s="165" t="s">
        <v>45</v>
      </c>
      <c r="D82" s="92"/>
      <c r="E82" s="165" t="s">
        <v>132</v>
      </c>
      <c r="F82" s="92"/>
      <c r="G82" s="94"/>
    </row>
    <row r="83" spans="1:7" ht="13.5" customHeight="1" x14ac:dyDescent="0.25">
      <c r="A83" s="172">
        <f t="shared" si="2"/>
        <v>45747</v>
      </c>
      <c r="B83" s="92"/>
      <c r="C83" s="165" t="s">
        <v>45</v>
      </c>
      <c r="D83" s="92"/>
      <c r="E83" s="165" t="s">
        <v>123</v>
      </c>
      <c r="F83" s="92"/>
      <c r="G83" s="94">
        <v>3724</v>
      </c>
    </row>
    <row r="84" spans="1:7" ht="13.5" customHeight="1" x14ac:dyDescent="0.25">
      <c r="A84" s="172">
        <f t="shared" si="2"/>
        <v>45747</v>
      </c>
      <c r="B84" s="92"/>
      <c r="C84" s="165" t="s">
        <v>45</v>
      </c>
      <c r="D84" s="92"/>
      <c r="E84" s="165" t="s">
        <v>124</v>
      </c>
      <c r="F84" s="92"/>
      <c r="G84" s="94">
        <v>2002</v>
      </c>
    </row>
    <row r="85" spans="1:7" ht="13.5" customHeight="1" x14ac:dyDescent="0.25">
      <c r="A85" s="172">
        <f t="shared" si="2"/>
        <v>45747</v>
      </c>
      <c r="B85" s="92"/>
      <c r="C85" s="165" t="s">
        <v>45</v>
      </c>
      <c r="D85" s="92"/>
      <c r="E85" s="165" t="s">
        <v>129</v>
      </c>
      <c r="F85" s="92"/>
      <c r="G85" s="94">
        <v>5217</v>
      </c>
    </row>
    <row r="86" spans="1:7" ht="13.5" customHeight="1" x14ac:dyDescent="0.25">
      <c r="A86" s="172">
        <f t="shared" si="2"/>
        <v>45747</v>
      </c>
      <c r="B86" s="92"/>
      <c r="C86" s="165" t="s">
        <v>45</v>
      </c>
      <c r="D86" s="92"/>
      <c r="E86" s="165" t="s">
        <v>120</v>
      </c>
      <c r="F86" s="92"/>
      <c r="G86" s="94">
        <v>2673</v>
      </c>
    </row>
    <row r="87" spans="1:7" ht="13.5" customHeight="1" x14ac:dyDescent="0.25">
      <c r="A87" s="172">
        <f t="shared" si="2"/>
        <v>45747</v>
      </c>
      <c r="B87" s="92"/>
      <c r="C87" s="165" t="s">
        <v>45</v>
      </c>
      <c r="D87" s="92"/>
      <c r="E87" s="165" t="s">
        <v>130</v>
      </c>
      <c r="F87" s="92"/>
      <c r="G87" s="94"/>
    </row>
    <row r="88" spans="1:7" ht="13.5" customHeight="1" x14ac:dyDescent="0.25">
      <c r="A88" s="172">
        <f t="shared" si="2"/>
        <v>45747</v>
      </c>
      <c r="B88" s="92"/>
      <c r="C88" s="165" t="s">
        <v>45</v>
      </c>
      <c r="D88" s="92"/>
      <c r="E88" s="165" t="s">
        <v>138</v>
      </c>
      <c r="F88" s="92"/>
      <c r="G88" s="94">
        <v>3564</v>
      </c>
    </row>
    <row r="89" spans="1:7" ht="13.5" customHeight="1" x14ac:dyDescent="0.25">
      <c r="A89" s="172">
        <f t="shared" si="2"/>
        <v>45747</v>
      </c>
      <c r="B89" s="92"/>
      <c r="C89" s="165" t="s">
        <v>45</v>
      </c>
      <c r="D89" s="92"/>
      <c r="E89" s="165" t="s">
        <v>135</v>
      </c>
      <c r="F89" s="92"/>
      <c r="G89" s="94">
        <v>3236</v>
      </c>
    </row>
    <row r="90" spans="1:7" ht="13.5" customHeight="1" x14ac:dyDescent="0.25">
      <c r="A90" s="172">
        <f t="shared" si="2"/>
        <v>45747</v>
      </c>
      <c r="B90" s="92"/>
      <c r="C90" s="165" t="s">
        <v>45</v>
      </c>
      <c r="D90" s="92"/>
      <c r="E90" s="165" t="s">
        <v>139</v>
      </c>
      <c r="F90" s="92"/>
      <c r="G90" s="94">
        <v>2977</v>
      </c>
    </row>
    <row r="91" spans="1:7" ht="13.5" customHeight="1" x14ac:dyDescent="0.25">
      <c r="A91" s="172">
        <f t="shared" si="2"/>
        <v>45747</v>
      </c>
      <c r="B91" s="92"/>
      <c r="C91" s="165" t="s">
        <v>45</v>
      </c>
      <c r="D91" s="92"/>
      <c r="E91" s="165" t="s">
        <v>134</v>
      </c>
      <c r="F91" s="92"/>
      <c r="G91" s="94">
        <v>3441</v>
      </c>
    </row>
    <row r="92" spans="1:7" ht="13.5" customHeight="1" x14ac:dyDescent="0.25">
      <c r="A92" s="172">
        <f t="shared" si="2"/>
        <v>45747</v>
      </c>
      <c r="B92" s="92"/>
      <c r="C92" s="165" t="s">
        <v>45</v>
      </c>
      <c r="D92" s="92"/>
      <c r="E92" s="165" t="s">
        <v>140</v>
      </c>
      <c r="F92" s="92"/>
      <c r="G92" s="94">
        <v>3441</v>
      </c>
    </row>
    <row r="93" spans="1:7" ht="13.5" customHeight="1" x14ac:dyDescent="0.25">
      <c r="A93" s="172">
        <f t="shared" si="2"/>
        <v>45747</v>
      </c>
      <c r="B93" s="92"/>
      <c r="C93" s="165" t="s">
        <v>45</v>
      </c>
      <c r="D93" s="92"/>
      <c r="E93" s="165" t="s">
        <v>190</v>
      </c>
      <c r="F93" s="92"/>
      <c r="G93" s="94">
        <v>3398</v>
      </c>
    </row>
    <row r="94" spans="1:7" ht="13.5" customHeight="1" x14ac:dyDescent="0.25">
      <c r="A94" s="172">
        <f t="shared" si="2"/>
        <v>45747</v>
      </c>
      <c r="B94" s="92"/>
      <c r="C94" s="165" t="s">
        <v>45</v>
      </c>
      <c r="D94" s="92"/>
      <c r="E94" s="165" t="s">
        <v>177</v>
      </c>
      <c r="F94" s="92"/>
      <c r="G94" s="94">
        <v>3231</v>
      </c>
    </row>
    <row r="95" spans="1:7" ht="13.5" customHeight="1" x14ac:dyDescent="0.25">
      <c r="A95" s="172">
        <f t="shared" si="2"/>
        <v>45747</v>
      </c>
      <c r="B95" s="92"/>
      <c r="C95" s="165" t="s">
        <v>45</v>
      </c>
      <c r="D95" s="92"/>
      <c r="E95" s="165" t="s">
        <v>133</v>
      </c>
      <c r="F95" s="92"/>
      <c r="G95" s="94"/>
    </row>
    <row r="96" spans="1:7" ht="13.5" customHeight="1" x14ac:dyDescent="0.25">
      <c r="A96" s="172">
        <f t="shared" si="2"/>
        <v>45747</v>
      </c>
      <c r="B96" s="92"/>
      <c r="C96" s="165" t="s">
        <v>45</v>
      </c>
      <c r="D96" s="92"/>
      <c r="E96" s="165" t="s">
        <v>191</v>
      </c>
      <c r="F96" s="92"/>
      <c r="G96" s="94"/>
    </row>
    <row r="97" spans="1:10" ht="13.5" customHeight="1" x14ac:dyDescent="0.25">
      <c r="A97" s="172">
        <f t="shared" si="2"/>
        <v>45747</v>
      </c>
      <c r="B97" s="92"/>
      <c r="C97" s="165" t="s">
        <v>45</v>
      </c>
      <c r="D97" s="92"/>
      <c r="E97" s="165" t="s">
        <v>186</v>
      </c>
      <c r="F97" s="92"/>
      <c r="G97" s="94"/>
    </row>
    <row r="98" spans="1:10" ht="13.5" customHeight="1" x14ac:dyDescent="0.25">
      <c r="A98" s="172">
        <f t="shared" si="2"/>
        <v>45747</v>
      </c>
      <c r="B98" s="92"/>
      <c r="C98" s="165" t="s">
        <v>45</v>
      </c>
      <c r="D98" s="92"/>
      <c r="E98" s="165" t="s">
        <v>192</v>
      </c>
      <c r="F98" s="92"/>
      <c r="G98" s="94"/>
    </row>
    <row r="99" spans="1:10" ht="13.5" customHeight="1" x14ac:dyDescent="0.25">
      <c r="A99" s="172">
        <f t="shared" si="2"/>
        <v>45747</v>
      </c>
      <c r="B99" s="92"/>
      <c r="C99" s="165" t="s">
        <v>45</v>
      </c>
      <c r="D99" s="92"/>
      <c r="E99" s="165" t="s">
        <v>143</v>
      </c>
      <c r="F99" s="92"/>
      <c r="G99" s="94">
        <v>2565</v>
      </c>
      <c r="J99" s="96"/>
    </row>
    <row r="100" spans="1:10" ht="13.5" customHeight="1" x14ac:dyDescent="0.25">
      <c r="A100" s="172">
        <f t="shared" si="2"/>
        <v>45747</v>
      </c>
      <c r="B100" s="92"/>
      <c r="C100" s="165" t="s">
        <v>45</v>
      </c>
      <c r="D100" s="92"/>
      <c r="E100" s="165" t="s">
        <v>145</v>
      </c>
      <c r="F100" s="92"/>
      <c r="G100" s="94">
        <v>2936</v>
      </c>
    </row>
    <row r="101" spans="1:10" ht="13.5" customHeight="1" x14ac:dyDescent="0.25">
      <c r="A101" s="91"/>
      <c r="B101" s="92"/>
      <c r="C101" s="188" t="s">
        <v>193</v>
      </c>
      <c r="D101" s="184"/>
      <c r="E101" s="93"/>
      <c r="F101" s="92"/>
      <c r="G101" s="94"/>
    </row>
    <row r="102" spans="1:10" ht="13.5" customHeight="1" x14ac:dyDescent="0.25">
      <c r="A102" s="91"/>
      <c r="B102" s="92"/>
      <c r="C102" s="93"/>
      <c r="D102" s="92"/>
      <c r="E102" s="93"/>
      <c r="F102" s="92"/>
      <c r="G102" s="94"/>
      <c r="J102" s="96"/>
    </row>
    <row r="103" spans="1:10" ht="13.5" customHeight="1" x14ac:dyDescent="0.25">
      <c r="A103" s="113"/>
      <c r="B103" s="114"/>
      <c r="C103" s="115"/>
      <c r="D103" s="114"/>
      <c r="E103" s="115"/>
      <c r="F103" s="114"/>
      <c r="G103" s="116"/>
      <c r="J103" s="96"/>
    </row>
    <row r="104" spans="1:10" ht="13.5" hidden="1" customHeight="1" x14ac:dyDescent="0.25">
      <c r="A104" s="113"/>
      <c r="B104" s="114"/>
      <c r="C104" s="115"/>
      <c r="D104" s="114"/>
      <c r="E104" s="115"/>
      <c r="F104" s="114"/>
      <c r="G104" s="116"/>
      <c r="J104" s="96"/>
    </row>
    <row r="105" spans="1:10" ht="13.5" hidden="1" customHeight="1" x14ac:dyDescent="0.25">
      <c r="A105" s="113"/>
      <c r="B105" s="114"/>
      <c r="C105" s="115"/>
      <c r="D105" s="114"/>
      <c r="E105" s="115"/>
      <c r="F105" s="114"/>
      <c r="G105" s="116"/>
      <c r="J105" s="96"/>
    </row>
    <row r="106" spans="1:10" ht="13.5" customHeight="1" thickBot="1" x14ac:dyDescent="0.3">
      <c r="A106" s="166"/>
      <c r="B106" s="98"/>
      <c r="C106" s="97"/>
      <c r="D106" s="98"/>
      <c r="E106" s="97"/>
      <c r="F106" s="98"/>
      <c r="G106" s="99"/>
      <c r="J106" s="100">
        <f>DADOS!D$23</f>
        <v>57819.700000000004</v>
      </c>
    </row>
    <row r="107" spans="1:10" ht="13.5" customHeight="1" thickBot="1" x14ac:dyDescent="0.3">
      <c r="A107" s="67"/>
      <c r="B107" s="35"/>
      <c r="C107" s="35"/>
      <c r="D107" s="68"/>
      <c r="E107" s="35"/>
      <c r="F107" s="101" t="s">
        <v>46</v>
      </c>
      <c r="G107" s="102">
        <f>SUM(G70:G106)</f>
        <v>57819.7</v>
      </c>
      <c r="H107" s="103" t="str">
        <f>IF(J107&gt;J106*0.05,"DIMINUIR VALOR",IF(J107&lt;-J106*0.05,"AUMENTAR VALOR",""))</f>
        <v/>
      </c>
      <c r="J107" s="104">
        <f>G107-J106</f>
        <v>0</v>
      </c>
    </row>
    <row r="108" spans="1:10" ht="66" hidden="1" customHeight="1" thickBot="1" x14ac:dyDescent="0.3">
      <c r="A108" s="78" t="s">
        <v>47</v>
      </c>
      <c r="B108" s="1"/>
      <c r="C108" s="78"/>
      <c r="D108" s="74"/>
      <c r="E108" s="79"/>
      <c r="F108" s="3"/>
      <c r="G108" s="3"/>
      <c r="J108" s="105"/>
    </row>
    <row r="109" spans="1:10" ht="13.5" hidden="1" customHeight="1" x14ac:dyDescent="0.25">
      <c r="A109" s="80" t="s">
        <v>39</v>
      </c>
      <c r="B109" s="53"/>
      <c r="C109" s="80" t="s">
        <v>40</v>
      </c>
      <c r="D109" s="81"/>
      <c r="E109" s="80" t="s">
        <v>41</v>
      </c>
      <c r="F109" s="66"/>
      <c r="G109" s="106" t="s">
        <v>42</v>
      </c>
      <c r="J109" s="105"/>
    </row>
    <row r="110" spans="1:10" ht="13.5" hidden="1" customHeight="1" thickBot="1" x14ac:dyDescent="0.3">
      <c r="A110" s="83" t="s">
        <v>43</v>
      </c>
      <c r="B110" s="107"/>
      <c r="C110" s="83" t="s">
        <v>43</v>
      </c>
      <c r="D110" s="85"/>
      <c r="E110" s="83" t="s">
        <v>44</v>
      </c>
      <c r="F110" s="84"/>
      <c r="G110" s="86"/>
      <c r="J110" s="105"/>
    </row>
    <row r="111" spans="1:10" ht="12.75" hidden="1" customHeight="1" x14ac:dyDescent="0.25">
      <c r="A111" s="108"/>
      <c r="B111" s="109"/>
      <c r="C111" s="110"/>
      <c r="D111" s="109"/>
      <c r="E111" s="110"/>
      <c r="F111" s="109"/>
      <c r="G111" s="111"/>
      <c r="J111" s="105"/>
    </row>
    <row r="112" spans="1:10" ht="12.75" hidden="1" customHeight="1" x14ac:dyDescent="0.25">
      <c r="A112" s="91"/>
      <c r="B112" s="92"/>
      <c r="C112" s="93"/>
      <c r="D112" s="92"/>
      <c r="E112" s="93"/>
      <c r="F112" s="92"/>
      <c r="G112" s="94"/>
      <c r="J112" s="96"/>
    </row>
    <row r="113" spans="1:10" ht="12.75" hidden="1" customHeight="1" x14ac:dyDescent="0.25">
      <c r="A113" s="91"/>
      <c r="B113" s="92"/>
      <c r="C113" s="93"/>
      <c r="D113" s="92"/>
      <c r="E113" s="93"/>
      <c r="F113" s="92"/>
      <c r="G113" s="94"/>
    </row>
    <row r="114" spans="1:10" ht="12.75" hidden="1" customHeight="1" thickBot="1" x14ac:dyDescent="0.3">
      <c r="A114" s="97"/>
      <c r="B114" s="98"/>
      <c r="C114" s="97"/>
      <c r="D114" s="98"/>
      <c r="E114" s="97"/>
      <c r="F114" s="98"/>
      <c r="G114" s="99"/>
      <c r="J114" s="100">
        <f>DADOS!E$23</f>
        <v>0</v>
      </c>
    </row>
    <row r="115" spans="1:10" ht="13.5" hidden="1" customHeight="1" thickBot="1" x14ac:dyDescent="0.3">
      <c r="A115" s="67"/>
      <c r="B115" s="35"/>
      <c r="C115" s="35"/>
      <c r="D115" s="68"/>
      <c r="E115" s="35"/>
      <c r="F115" s="112" t="s">
        <v>48</v>
      </c>
      <c r="G115" s="102">
        <f>SUM(G111:G114)</f>
        <v>0</v>
      </c>
      <c r="H115" s="103" t="str">
        <f>IF(J115&gt;J114*0.05,"DIMINUIR VALOR",IF(J115&lt;-J114*0.05,"AUMENTAR VALOR",""))</f>
        <v/>
      </c>
      <c r="J115" s="104">
        <f>G115-J114</f>
        <v>0</v>
      </c>
    </row>
    <row r="116" spans="1:10" ht="13.5" hidden="1" customHeight="1" thickBot="1" x14ac:dyDescent="0.3">
      <c r="A116" s="78" t="s">
        <v>49</v>
      </c>
      <c r="B116" s="1"/>
      <c r="C116" s="78"/>
      <c r="D116" s="74"/>
      <c r="E116" s="79"/>
      <c r="F116" s="3"/>
      <c r="G116" s="3"/>
      <c r="H116" s="103"/>
      <c r="J116" s="104"/>
    </row>
    <row r="117" spans="1:10" ht="13.5" hidden="1" customHeight="1" x14ac:dyDescent="0.25">
      <c r="A117" s="80" t="s">
        <v>39</v>
      </c>
      <c r="B117" s="53"/>
      <c r="C117" s="80" t="s">
        <v>40</v>
      </c>
      <c r="D117" s="81"/>
      <c r="E117" s="80" t="s">
        <v>41</v>
      </c>
      <c r="F117" s="66"/>
      <c r="G117" s="106" t="s">
        <v>42</v>
      </c>
      <c r="H117" s="103"/>
      <c r="J117" s="104"/>
    </row>
    <row r="118" spans="1:10" ht="13.5" hidden="1" customHeight="1" thickBot="1" x14ac:dyDescent="0.3">
      <c r="A118" s="83" t="s">
        <v>43</v>
      </c>
      <c r="B118" s="107"/>
      <c r="C118" s="83" t="s">
        <v>43</v>
      </c>
      <c r="D118" s="85"/>
      <c r="E118" s="83" t="s">
        <v>44</v>
      </c>
      <c r="F118" s="84"/>
      <c r="G118" s="86"/>
      <c r="H118" s="103"/>
      <c r="J118" s="104"/>
    </row>
    <row r="119" spans="1:10" ht="12.75" hidden="1" customHeight="1" x14ac:dyDescent="0.25">
      <c r="A119" s="108"/>
      <c r="B119" s="109"/>
      <c r="C119" s="110"/>
      <c r="D119" s="109"/>
      <c r="E119" s="110"/>
      <c r="F119" s="109"/>
      <c r="G119" s="111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1"/>
      <c r="B122" s="92"/>
      <c r="C122" s="93"/>
      <c r="D122" s="92"/>
      <c r="E122" s="93"/>
      <c r="F122" s="92"/>
      <c r="G122" s="94"/>
      <c r="H122" s="103"/>
      <c r="J122" s="104"/>
    </row>
    <row r="123" spans="1:10" ht="12.75" hidden="1" customHeight="1" x14ac:dyDescent="0.25">
      <c r="A123" s="91"/>
      <c r="B123" s="92"/>
      <c r="C123" s="93"/>
      <c r="D123" s="92"/>
      <c r="E123" s="93"/>
      <c r="F123" s="92"/>
      <c r="G123" s="94"/>
      <c r="H123" s="103"/>
      <c r="J123" s="104"/>
    </row>
    <row r="124" spans="1:10" ht="12.75" hidden="1" customHeight="1" x14ac:dyDescent="0.25">
      <c r="A124" s="91"/>
      <c r="B124" s="92"/>
      <c r="C124" s="93"/>
      <c r="D124" s="92"/>
      <c r="E124" s="93"/>
      <c r="F124" s="92"/>
      <c r="G124" s="94"/>
      <c r="H124" s="103"/>
      <c r="J124" s="104"/>
    </row>
    <row r="125" spans="1:10" ht="12.75" hidden="1" customHeight="1" x14ac:dyDescent="0.25">
      <c r="A125" s="93"/>
      <c r="B125" s="92"/>
      <c r="C125" s="93"/>
      <c r="D125" s="92"/>
      <c r="E125" s="93"/>
      <c r="F125" s="92"/>
      <c r="G125" s="94"/>
      <c r="H125" s="103"/>
      <c r="J125" s="96"/>
    </row>
    <row r="126" spans="1:10" ht="12.75" hidden="1" customHeight="1" x14ac:dyDescent="0.25">
      <c r="A126" s="93"/>
      <c r="B126" s="92"/>
      <c r="C126" s="93"/>
      <c r="D126" s="92"/>
      <c r="E126" s="93"/>
      <c r="F126" s="92"/>
      <c r="G126" s="94"/>
      <c r="H126" s="103"/>
    </row>
    <row r="127" spans="1:10" ht="12.75" hidden="1" customHeight="1" thickBot="1" x14ac:dyDescent="0.3">
      <c r="A127" s="97"/>
      <c r="B127" s="98"/>
      <c r="C127" s="97"/>
      <c r="D127" s="98"/>
      <c r="E127" s="97"/>
      <c r="F127" s="98"/>
      <c r="G127" s="99"/>
      <c r="H127" s="103"/>
      <c r="J127" s="100">
        <f>DADOS!F$23</f>
        <v>0</v>
      </c>
    </row>
    <row r="128" spans="1:10" ht="13.5" hidden="1" customHeight="1" thickBot="1" x14ac:dyDescent="0.3">
      <c r="A128" s="67"/>
      <c r="B128" s="35"/>
      <c r="C128" s="35"/>
      <c r="D128" s="68"/>
      <c r="E128" s="35"/>
      <c r="F128" s="112" t="s">
        <v>50</v>
      </c>
      <c r="G128" s="102">
        <f>SUM(G119:G127)</f>
        <v>0</v>
      </c>
      <c r="H128" s="103" t="str">
        <f>IF(J128&gt;J127*0.05,"DIMINUIR VALOR",IF(J128&lt;-J127*0.05,"AUMENTAR VALOR",""))</f>
        <v/>
      </c>
      <c r="J128" s="104">
        <f>G128-J127</f>
        <v>0</v>
      </c>
    </row>
    <row r="129" spans="1:10" ht="13.5" hidden="1" customHeight="1" thickBot="1" x14ac:dyDescent="0.3">
      <c r="A129" s="78" t="s">
        <v>51</v>
      </c>
      <c r="B129" s="1"/>
      <c r="C129" s="78"/>
      <c r="D129" s="74"/>
      <c r="E129" s="79"/>
      <c r="F129" s="3"/>
      <c r="G129" s="3"/>
      <c r="H129" s="103"/>
      <c r="J129" s="104"/>
    </row>
    <row r="130" spans="1:10" ht="13.5" hidden="1" customHeight="1" x14ac:dyDescent="0.25">
      <c r="A130" s="80" t="s">
        <v>39</v>
      </c>
      <c r="B130" s="53"/>
      <c r="C130" s="80" t="s">
        <v>40</v>
      </c>
      <c r="D130" s="81"/>
      <c r="E130" s="80" t="s">
        <v>41</v>
      </c>
      <c r="F130" s="66"/>
      <c r="G130" s="106" t="s">
        <v>42</v>
      </c>
      <c r="H130" s="103"/>
      <c r="J130" s="104"/>
    </row>
    <row r="131" spans="1:10" ht="13.5" hidden="1" customHeight="1" thickBot="1" x14ac:dyDescent="0.3">
      <c r="A131" s="83" t="s">
        <v>43</v>
      </c>
      <c r="B131" s="107"/>
      <c r="C131" s="83" t="s">
        <v>43</v>
      </c>
      <c r="D131" s="85"/>
      <c r="E131" s="83" t="s">
        <v>44</v>
      </c>
      <c r="F131" s="84"/>
      <c r="G131" s="86"/>
      <c r="H131" s="103"/>
      <c r="J131" s="104"/>
    </row>
    <row r="132" spans="1:10" ht="12.75" hidden="1" customHeight="1" x14ac:dyDescent="0.25">
      <c r="A132" s="108"/>
      <c r="B132" s="109"/>
      <c r="C132" s="110"/>
      <c r="D132" s="109"/>
      <c r="E132" s="110"/>
      <c r="F132" s="109"/>
      <c r="G132" s="111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91"/>
      <c r="B134" s="92"/>
      <c r="C134" s="93"/>
      <c r="D134" s="92"/>
      <c r="E134" s="93"/>
      <c r="F134" s="92"/>
      <c r="G134" s="94"/>
      <c r="H134" s="103"/>
      <c r="J134" s="104"/>
    </row>
    <row r="135" spans="1:10" ht="12.75" hidden="1" customHeight="1" x14ac:dyDescent="0.25">
      <c r="A135" s="91"/>
      <c r="B135" s="92"/>
      <c r="C135" s="93"/>
      <c r="D135" s="92"/>
      <c r="E135" s="93"/>
      <c r="F135" s="92"/>
      <c r="G135" s="94"/>
      <c r="H135" s="103"/>
      <c r="J135" s="104"/>
    </row>
    <row r="136" spans="1:10" ht="12.75" hidden="1" customHeight="1" x14ac:dyDescent="0.25">
      <c r="A136" s="91"/>
      <c r="B136" s="92"/>
      <c r="C136" s="93"/>
      <c r="D136" s="92"/>
      <c r="E136" s="93"/>
      <c r="F136" s="92"/>
      <c r="G136" s="94"/>
      <c r="H136" s="103"/>
      <c r="J136" s="104"/>
    </row>
    <row r="137" spans="1:10" ht="12.75" hidden="1" customHeight="1" x14ac:dyDescent="0.25">
      <c r="A137" s="113"/>
      <c r="B137" s="114"/>
      <c r="C137" s="115"/>
      <c r="D137" s="114"/>
      <c r="E137" s="115"/>
      <c r="F137" s="114"/>
      <c r="G137" s="116"/>
      <c r="H137" s="103"/>
      <c r="J137" s="96"/>
    </row>
    <row r="138" spans="1:10" ht="12.75" hidden="1" customHeight="1" x14ac:dyDescent="0.25">
      <c r="A138" s="113"/>
      <c r="B138" s="114"/>
      <c r="C138" s="115"/>
      <c r="D138" s="114"/>
      <c r="E138" s="115"/>
      <c r="F138" s="114"/>
      <c r="G138" s="116"/>
      <c r="H138" s="103"/>
    </row>
    <row r="139" spans="1:10" ht="12.75" hidden="1" customHeight="1" thickBot="1" x14ac:dyDescent="0.3">
      <c r="A139" s="97"/>
      <c r="B139" s="98"/>
      <c r="C139" s="97"/>
      <c r="D139" s="98"/>
      <c r="E139" s="97"/>
      <c r="F139" s="98"/>
      <c r="G139" s="99"/>
      <c r="H139" s="103"/>
      <c r="J139" s="100">
        <f>DADOS!G$23</f>
        <v>0</v>
      </c>
    </row>
    <row r="140" spans="1:10" ht="13.5" hidden="1" customHeight="1" thickBot="1" x14ac:dyDescent="0.3">
      <c r="A140" s="67"/>
      <c r="B140" s="35"/>
      <c r="C140" s="35"/>
      <c r="D140" s="68"/>
      <c r="E140" s="35"/>
      <c r="F140" s="112" t="s">
        <v>52</v>
      </c>
      <c r="G140" s="102">
        <f>SUM(G132:G139)</f>
        <v>0</v>
      </c>
      <c r="H140" s="103" t="str">
        <f>IF(J140&gt;J139*0.05,"DIMINUIR VALOR",IF(J140&lt;-J139*0.05,"AUMENTAR VALOR",""))</f>
        <v/>
      </c>
      <c r="J140" s="104">
        <f>G140-J139</f>
        <v>0</v>
      </c>
    </row>
    <row r="141" spans="1:10" ht="13.5" hidden="1" customHeight="1" x14ac:dyDescent="0.25">
      <c r="A141" s="78" t="s">
        <v>53</v>
      </c>
      <c r="B141" s="1"/>
      <c r="C141" s="78"/>
      <c r="D141" s="74"/>
      <c r="E141" s="79"/>
      <c r="F141" s="3"/>
      <c r="G141" s="3"/>
      <c r="H141" s="103"/>
      <c r="J141" s="104"/>
    </row>
    <row r="142" spans="1:10" ht="13.5" hidden="1" customHeight="1" x14ac:dyDescent="0.25">
      <c r="A142" s="80" t="s">
        <v>39</v>
      </c>
      <c r="B142" s="53"/>
      <c r="C142" s="80" t="s">
        <v>40</v>
      </c>
      <c r="D142" s="81"/>
      <c r="E142" s="80" t="s">
        <v>41</v>
      </c>
      <c r="F142" s="66"/>
      <c r="G142" s="106" t="s">
        <v>42</v>
      </c>
      <c r="H142" s="103"/>
      <c r="J142" s="104"/>
    </row>
    <row r="143" spans="1:10" ht="13.5" hidden="1" customHeight="1" x14ac:dyDescent="0.25">
      <c r="A143" s="83" t="s">
        <v>43</v>
      </c>
      <c r="B143" s="107"/>
      <c r="C143" s="83" t="s">
        <v>43</v>
      </c>
      <c r="D143" s="85"/>
      <c r="E143" s="83" t="s">
        <v>44</v>
      </c>
      <c r="F143" s="84"/>
      <c r="G143" s="86"/>
      <c r="H143" s="103"/>
      <c r="J143" s="104"/>
    </row>
    <row r="144" spans="1:10" ht="12.75" hidden="1" customHeight="1" x14ac:dyDescent="0.25">
      <c r="A144" s="110"/>
      <c r="B144" s="109"/>
      <c r="C144" s="110"/>
      <c r="D144" s="109"/>
      <c r="E144" s="110"/>
      <c r="F144" s="109"/>
      <c r="G144" s="111"/>
      <c r="H144" s="103"/>
      <c r="J144" s="104"/>
    </row>
    <row r="145" spans="1:10" ht="12.75" hidden="1" customHeight="1" x14ac:dyDescent="0.25">
      <c r="A145" s="97"/>
      <c r="B145" s="98"/>
      <c r="C145" s="97"/>
      <c r="D145" s="98"/>
      <c r="E145" s="97"/>
      <c r="F145" s="98"/>
      <c r="G145" s="99"/>
      <c r="H145" s="103"/>
      <c r="J145" s="104"/>
    </row>
    <row r="146" spans="1:10" ht="13.5" hidden="1" customHeight="1" x14ac:dyDescent="0.25">
      <c r="A146" s="67"/>
      <c r="B146" s="35"/>
      <c r="C146" s="35"/>
      <c r="D146" s="68"/>
      <c r="E146" s="35"/>
      <c r="F146" s="117" t="s">
        <v>54</v>
      </c>
      <c r="G146" s="118">
        <f>SUM(G144:G145)</f>
        <v>0</v>
      </c>
      <c r="H146" s="103"/>
      <c r="J146" s="104"/>
    </row>
    <row r="147" spans="1:10" ht="13.5" hidden="1" customHeight="1" thickBot="1" x14ac:dyDescent="0.3">
      <c r="A147" s="78" t="s">
        <v>55</v>
      </c>
      <c r="B147" s="1"/>
      <c r="C147" s="78"/>
      <c r="D147" s="74"/>
      <c r="E147" s="79"/>
      <c r="F147" s="3"/>
      <c r="G147" s="3"/>
      <c r="H147" s="103"/>
      <c r="J147" s="104"/>
    </row>
    <row r="148" spans="1:10" ht="13.5" hidden="1" customHeight="1" x14ac:dyDescent="0.25">
      <c r="A148" s="80" t="s">
        <v>39</v>
      </c>
      <c r="B148" s="53"/>
      <c r="C148" s="80" t="s">
        <v>40</v>
      </c>
      <c r="D148" s="81"/>
      <c r="E148" s="80" t="s">
        <v>41</v>
      </c>
      <c r="F148" s="66"/>
      <c r="G148" s="106" t="s">
        <v>42</v>
      </c>
      <c r="H148" s="103"/>
      <c r="J148" s="104"/>
    </row>
    <row r="149" spans="1:10" ht="13.5" hidden="1" customHeight="1" thickBot="1" x14ac:dyDescent="0.3">
      <c r="A149" s="83" t="s">
        <v>43</v>
      </c>
      <c r="B149" s="107"/>
      <c r="C149" s="83" t="s">
        <v>43</v>
      </c>
      <c r="D149" s="85"/>
      <c r="E149" s="83" t="s">
        <v>44</v>
      </c>
      <c r="F149" s="84"/>
      <c r="G149" s="86"/>
      <c r="H149" s="103"/>
      <c r="J149" s="104"/>
    </row>
    <row r="150" spans="1:10" ht="12.75" hidden="1" customHeight="1" x14ac:dyDescent="0.25">
      <c r="A150" s="108"/>
      <c r="B150" s="109"/>
      <c r="C150" s="110"/>
      <c r="D150" s="109"/>
      <c r="E150" s="110"/>
      <c r="F150" s="109"/>
      <c r="G150" s="111"/>
      <c r="H150" s="103"/>
      <c r="J150" s="96"/>
    </row>
    <row r="151" spans="1:10" ht="12.75" hidden="1" customHeight="1" x14ac:dyDescent="0.25">
      <c r="A151" s="91"/>
      <c r="B151" s="92"/>
      <c r="C151" s="93"/>
      <c r="D151" s="92"/>
      <c r="E151" s="93"/>
      <c r="F151" s="92"/>
      <c r="G151" s="94"/>
      <c r="H151" s="103"/>
    </row>
    <row r="152" spans="1:10" ht="12.75" hidden="1" customHeight="1" x14ac:dyDescent="0.25">
      <c r="A152" s="93"/>
      <c r="B152" s="92"/>
      <c r="C152" s="93"/>
      <c r="D152" s="92"/>
      <c r="E152" s="93"/>
      <c r="F152" s="92"/>
      <c r="G152" s="94"/>
      <c r="H152" s="103"/>
      <c r="J152" s="100">
        <f>DADOS!I$23</f>
        <v>0</v>
      </c>
    </row>
    <row r="153" spans="1:10" ht="12.75" hidden="1" customHeight="1" x14ac:dyDescent="0.25">
      <c r="A153" s="93"/>
      <c r="B153" s="92"/>
      <c r="C153" s="93"/>
      <c r="D153" s="92"/>
      <c r="E153" s="93"/>
      <c r="F153" s="92"/>
      <c r="G153" s="94"/>
      <c r="H153" s="103" t="str">
        <f>IF(J153&gt;J152*0.05,"DIMINUIR VALOR",IF(J153&lt;-J152*0.05,"AUMENTAR VALOR",""))</f>
        <v/>
      </c>
      <c r="J153" s="104">
        <f>G155-J152</f>
        <v>0</v>
      </c>
    </row>
    <row r="154" spans="1:10" ht="12.75" hidden="1" customHeight="1" thickBot="1" x14ac:dyDescent="0.3">
      <c r="A154" s="97"/>
      <c r="B154" s="98"/>
      <c r="C154" s="97"/>
      <c r="D154" s="98"/>
      <c r="E154" s="97"/>
      <c r="F154" s="98"/>
      <c r="G154" s="99"/>
      <c r="H154" s="103"/>
      <c r="J154" s="119"/>
    </row>
    <row r="155" spans="1:10" ht="13.5" hidden="1" customHeight="1" thickBot="1" x14ac:dyDescent="0.3">
      <c r="A155" s="67"/>
      <c r="B155" s="35"/>
      <c r="C155" s="35"/>
      <c r="D155" s="68"/>
      <c r="E155" s="35"/>
      <c r="F155" s="112" t="s">
        <v>56</v>
      </c>
      <c r="G155" s="102">
        <f>SUM(G150:G154)</f>
        <v>0</v>
      </c>
      <c r="H155" s="103"/>
      <c r="J155" s="100">
        <f>DADOS!J$23</f>
        <v>0</v>
      </c>
    </row>
    <row r="156" spans="1:10" ht="13.5" hidden="1" customHeight="1" thickBot="1" x14ac:dyDescent="0.3">
      <c r="A156" s="67"/>
      <c r="B156" s="35"/>
      <c r="C156" s="35"/>
      <c r="D156" s="35"/>
      <c r="E156" s="35"/>
      <c r="F156" s="101" t="s">
        <v>57</v>
      </c>
      <c r="G156" s="102">
        <f>SUM(G155+G146+G140+G128+G115)</f>
        <v>0</v>
      </c>
      <c r="H156" s="103" t="str">
        <f>IF(J156&gt;J155*0.05,"DIMINUIR VALOR",IF(J156&lt;-J155*0.05,"AUMENTAR VALOR",""))</f>
        <v/>
      </c>
      <c r="J156" s="104">
        <f>G156-J155</f>
        <v>0</v>
      </c>
    </row>
    <row r="157" spans="1:10" ht="13.5" hidden="1" customHeight="1" thickBot="1" x14ac:dyDescent="0.3">
      <c r="A157" s="43"/>
      <c r="B157" s="45"/>
      <c r="C157" s="45"/>
      <c r="D157" s="45"/>
      <c r="E157" s="45"/>
      <c r="F157" s="120" t="s">
        <v>58</v>
      </c>
      <c r="G157" s="121">
        <f>SUM(G156+G107)</f>
        <v>57819.7</v>
      </c>
      <c r="H157" s="103" t="str">
        <f>IF(G157&gt;J157,"DIMINUIR VALOR",IF(G157&lt;J157,"AUMENTAR VALOR",""))</f>
        <v/>
      </c>
      <c r="J157" s="119">
        <f>J106+J155</f>
        <v>57819.700000000004</v>
      </c>
    </row>
    <row r="158" spans="1:10" ht="27" customHeight="1" x14ac:dyDescent="0.25">
      <c r="A158" s="190" t="s">
        <v>59</v>
      </c>
      <c r="B158" s="190"/>
      <c r="C158" s="190"/>
      <c r="D158" s="190"/>
      <c r="E158" s="190"/>
      <c r="F158" s="190"/>
      <c r="G158" s="190"/>
      <c r="H158" s="103"/>
      <c r="J158" s="104"/>
    </row>
    <row r="159" spans="1:10" ht="13.5" customHeight="1" x14ac:dyDescent="0.25">
      <c r="B159" s="76" t="s">
        <v>60</v>
      </c>
      <c r="C159" t="str">
        <f>C47</f>
        <v>05 de maio de 2025.</v>
      </c>
      <c r="H159" s="103"/>
      <c r="J159" s="104"/>
    </row>
    <row r="160" spans="1:10" ht="18.75" customHeight="1" x14ac:dyDescent="0.25">
      <c r="H160" s="103"/>
      <c r="J160" s="104"/>
    </row>
    <row r="161" spans="1:10" ht="11.25" customHeight="1" x14ac:dyDescent="0.25">
      <c r="H161" s="103"/>
      <c r="J161" s="104"/>
    </row>
    <row r="162" spans="1:10" x14ac:dyDescent="0.25">
      <c r="H162" s="103"/>
      <c r="J162" s="104"/>
    </row>
    <row r="163" spans="1:10" hidden="1" x14ac:dyDescent="0.25"/>
    <row r="164" spans="1:10" hidden="1" x14ac:dyDescent="0.25"/>
    <row r="165" spans="1:10" hidden="1" x14ac:dyDescent="0.25"/>
    <row r="166" spans="1:10" hidden="1" x14ac:dyDescent="0.25"/>
    <row r="172" spans="1:10" x14ac:dyDescent="0.25">
      <c r="B172" s="9"/>
    </row>
    <row r="173" spans="1:10" x14ac:dyDescent="0.25">
      <c r="B173" s="9"/>
    </row>
    <row r="174" spans="1:10" ht="15.75" x14ac:dyDescent="0.25">
      <c r="A174" s="122" t="s">
        <v>61</v>
      </c>
      <c r="B174" s="123"/>
      <c r="C174" s="122"/>
      <c r="D174" s="124"/>
      <c r="E174" s="3"/>
      <c r="F174" s="3"/>
      <c r="G174" s="3"/>
    </row>
    <row r="175" spans="1:10" x14ac:dyDescent="0.25">
      <c r="B175" s="9"/>
    </row>
    <row r="176" spans="1:10" x14ac:dyDescent="0.25">
      <c r="B176" s="7"/>
    </row>
    <row r="177" spans="1:7" x14ac:dyDescent="0.25">
      <c r="A177" s="10" t="s">
        <v>62</v>
      </c>
      <c r="B177" s="10"/>
      <c r="C177" s="10"/>
      <c r="D177" s="10"/>
      <c r="E177" s="10"/>
    </row>
    <row r="178" spans="1:7" x14ac:dyDescent="0.25">
      <c r="A178" t="s">
        <v>63</v>
      </c>
    </row>
    <row r="179" spans="1:7" x14ac:dyDescent="0.25">
      <c r="A179" s="12">
        <f>C16</f>
        <v>12</v>
      </c>
      <c r="B179" s="125" t="s">
        <v>64</v>
      </c>
      <c r="C179" t="str">
        <f>A13</f>
        <v>TERMO DE COLABORAÇÃO</v>
      </c>
      <c r="D179" s="10"/>
      <c r="E179" s="10" t="str">
        <f>D13</f>
        <v>169/2024</v>
      </c>
      <c r="F179" s="12" t="str">
        <f>E13</f>
        <v>ADITAMENTO</v>
      </c>
      <c r="G179" s="11">
        <f>F13</f>
        <v>0</v>
      </c>
    </row>
    <row r="180" spans="1:7" x14ac:dyDescent="0.25">
      <c r="A180" s="10"/>
    </row>
    <row r="181" spans="1:7" x14ac:dyDescent="0.25">
      <c r="A181" s="10"/>
      <c r="B181" s="12" t="s">
        <v>60</v>
      </c>
      <c r="C181" s="10" t="str">
        <f>C47</f>
        <v>05 de maio de 2025.</v>
      </c>
      <c r="D181" s="12"/>
    </row>
    <row r="182" spans="1:7" x14ac:dyDescent="0.25">
      <c r="A182" s="10"/>
    </row>
    <row r="183" spans="1:7" x14ac:dyDescent="0.25">
      <c r="A183" s="10"/>
    </row>
    <row r="185" spans="1:7" x14ac:dyDescent="0.25">
      <c r="A185" s="10"/>
    </row>
    <row r="189" spans="1:7" x14ac:dyDescent="0.25">
      <c r="C189" s="12"/>
      <c r="D189" s="12"/>
    </row>
  </sheetData>
  <sheetProtection selectLockedCells="1"/>
  <mergeCells count="6">
    <mergeCell ref="A158:G158"/>
    <mergeCell ref="A18:B19"/>
    <mergeCell ref="C18:D19"/>
    <mergeCell ref="E18:E19"/>
    <mergeCell ref="F18:F19"/>
    <mergeCell ref="A45:G45"/>
  </mergeCells>
  <conditionalFormatting sqref="G20">
    <cfRule type="cellIs" dxfId="185" priority="5" operator="notEqual">
      <formula>$D$20</formula>
    </cfRule>
  </conditionalFormatting>
  <conditionalFormatting sqref="J107">
    <cfRule type="cellIs" dxfId="184" priority="24" operator="notBetween">
      <formula>$J$106*0.05</formula>
      <formula>-$J$106*0.05</formula>
    </cfRule>
    <cfRule type="cellIs" dxfId="183" priority="25" operator="greaterThan">
      <formula>$J$106*0.05</formula>
    </cfRule>
    <cfRule type="cellIs" priority="26" operator="greaterThan">
      <formula>$J$106*0.05</formula>
    </cfRule>
  </conditionalFormatting>
  <conditionalFormatting sqref="J115">
    <cfRule type="cellIs" dxfId="182" priority="16" operator="notBetween">
      <formula>$J$106*0.05</formula>
      <formula>-$J$106*0.05</formula>
    </cfRule>
    <cfRule type="cellIs" dxfId="181" priority="17" operator="greaterThan">
      <formula>$J$106*0.05</formula>
    </cfRule>
    <cfRule type="cellIs" priority="18" operator="greaterThan">
      <formula>$J$106*0.05</formula>
    </cfRule>
  </conditionalFormatting>
  <conditionalFormatting sqref="J116:J124 J129:J136 J141:J149 J158:J162">
    <cfRule type="cellIs" dxfId="180" priority="27" operator="notEqual">
      <formula>"""0"""</formula>
    </cfRule>
  </conditionalFormatting>
  <conditionalFormatting sqref="J128">
    <cfRule type="cellIs" dxfId="179" priority="13" operator="notBetween">
      <formula>$J$106*0.05</formula>
      <formula>-$J$106*0.05</formula>
    </cfRule>
    <cfRule type="cellIs" dxfId="178" priority="14" operator="greaterThan">
      <formula>$J$106*0.05</formula>
    </cfRule>
    <cfRule type="cellIs" priority="15" operator="greaterThan">
      <formula>$J$106*0.05</formula>
    </cfRule>
  </conditionalFormatting>
  <conditionalFormatting sqref="J140">
    <cfRule type="cellIs" dxfId="177" priority="10" operator="notBetween">
      <formula>$J$106*0.05</formula>
      <formula>-$J$106*0.05</formula>
    </cfRule>
    <cfRule type="cellIs" dxfId="176" priority="11" operator="greaterThan">
      <formula>$J$106*0.05</formula>
    </cfRule>
    <cfRule type="cellIs" priority="12" operator="greaterThan">
      <formula>$J$106*0.05</formula>
    </cfRule>
  </conditionalFormatting>
  <conditionalFormatting sqref="J153">
    <cfRule type="cellIs" dxfId="175" priority="7" operator="notBetween">
      <formula>$J$106*0.05</formula>
      <formula>-$J$106*0.05</formula>
    </cfRule>
    <cfRule type="cellIs" dxfId="174" priority="8" operator="greaterThan">
      <formula>$J$106*0.05</formula>
    </cfRule>
    <cfRule type="cellIs" priority="9" operator="greaterThan">
      <formula>$J$106*0.05</formula>
    </cfRule>
  </conditionalFormatting>
  <conditionalFormatting sqref="J156">
    <cfRule type="cellIs" dxfId="173" priority="19" operator="notBetween">
      <formula>$J$106*0.05</formula>
      <formula>-$J$106*0.05</formula>
    </cfRule>
    <cfRule type="cellIs" dxfId="172" priority="20" operator="greaterThan">
      <formula>$J$106*0.05</formula>
    </cfRule>
    <cfRule type="cellIs" priority="21" operator="greaterThan">
      <formula>$J$106*0.05</formula>
    </cfRule>
  </conditionalFormatting>
  <conditionalFormatting sqref="J157">
    <cfRule type="cellIs" dxfId="171" priority="6" operator="notEqual">
      <formula>$G$157</formula>
    </cfRule>
  </conditionalFormatting>
  <pageMargins left="0.62992125984251968" right="0.23622047244094491" top="0.59055118110236227" bottom="0.55118110236220474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2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86"/>
  <sheetViews>
    <sheetView view="pageLayout" zoomScaleNormal="100" workbookViewId="0">
      <selection activeCell="A53" sqref="A5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4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DADOS!C24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0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115</v>
      </c>
      <c r="C30" s="155"/>
      <c r="D30" s="155"/>
      <c r="E30" s="155"/>
      <c r="F30" s="48"/>
    </row>
    <row r="31" spans="1:7" ht="15" customHeight="1" thickBot="1" x14ac:dyDescent="0.3">
      <c r="A31" s="47"/>
      <c r="C31" s="162" t="s">
        <v>116</v>
      </c>
      <c r="D31" s="51">
        <f>G25</f>
        <v>0</v>
      </c>
      <c r="E31" s="52" t="s">
        <v>16</v>
      </c>
      <c r="F31" s="155"/>
    </row>
    <row r="32" spans="1:7" ht="15.75" thickBot="1" x14ac:dyDescent="0.3">
      <c r="A32" s="53" t="s">
        <v>17</v>
      </c>
      <c r="B32" s="53"/>
      <c r="C32" s="53"/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DADOS!B$24</f>
        <v>abril</v>
      </c>
      <c r="E35" s="66"/>
      <c r="F35" s="158" t="s">
        <v>9</v>
      </c>
      <c r="G35" s="41">
        <f>G104</f>
        <v>0</v>
      </c>
    </row>
    <row r="36" spans="1:7" ht="15.75" hidden="1" thickBot="1" x14ac:dyDescent="0.3">
      <c r="A36" s="156" t="s">
        <v>27</v>
      </c>
      <c r="B36" s="18"/>
      <c r="C36" s="19"/>
      <c r="D36" s="157" t="str">
        <f>DADOS!B$23</f>
        <v>março</v>
      </c>
      <c r="E36" s="66"/>
      <c r="F36" s="158" t="s">
        <v>9</v>
      </c>
      <c r="G36" s="41">
        <f>G112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DADOS!B$23</f>
        <v>março</v>
      </c>
      <c r="E37" s="66"/>
      <c r="F37" s="158" t="s">
        <v>9</v>
      </c>
      <c r="G37" s="41">
        <f>G125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DADOS!B$23</f>
        <v>março</v>
      </c>
      <c r="E38" s="66"/>
      <c r="F38" s="158" t="s">
        <v>9</v>
      </c>
      <c r="G38" s="41">
        <f>G137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DADOS!B$23</f>
        <v>março</v>
      </c>
      <c r="E39" s="66"/>
      <c r="F39" s="158" t="s">
        <v>9</v>
      </c>
      <c r="G39" s="41">
        <f>G143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DADOS!B$23</f>
        <v>março</v>
      </c>
      <c r="E40" s="19"/>
      <c r="F40" s="158" t="s">
        <v>9</v>
      </c>
      <c r="G40" s="41">
        <f>G152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0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SUM(G20:G23)-G41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154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4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87"/>
      <c r="B70" s="88"/>
      <c r="C70" s="164" t="s">
        <v>45</v>
      </c>
      <c r="D70" s="88"/>
      <c r="E70" s="164" t="s">
        <v>117</v>
      </c>
      <c r="F70" s="88"/>
      <c r="G70" s="89"/>
      <c r="L70" s="90"/>
    </row>
    <row r="71" spans="1:12" ht="13.5" customHeight="1" x14ac:dyDescent="0.25">
      <c r="A71" s="91"/>
      <c r="B71" s="92"/>
      <c r="C71" s="93" t="s">
        <v>45</v>
      </c>
      <c r="D71" s="92"/>
      <c r="E71" s="93" t="s">
        <v>118</v>
      </c>
      <c r="F71" s="92"/>
      <c r="G71" s="94"/>
      <c r="L71" s="95"/>
    </row>
    <row r="72" spans="1:12" ht="13.5" customHeight="1" x14ac:dyDescent="0.25">
      <c r="A72" s="91"/>
      <c r="B72" s="92"/>
      <c r="C72" s="93" t="s">
        <v>45</v>
      </c>
      <c r="D72" s="92"/>
      <c r="E72" s="93" t="s">
        <v>119</v>
      </c>
      <c r="F72" s="92"/>
      <c r="G72" s="94"/>
    </row>
    <row r="73" spans="1:12" ht="13.5" customHeight="1" x14ac:dyDescent="0.25">
      <c r="A73" s="91"/>
      <c r="B73" s="92"/>
      <c r="C73" s="93" t="s">
        <v>45</v>
      </c>
      <c r="D73" s="92"/>
      <c r="E73" s="93" t="s">
        <v>121</v>
      </c>
      <c r="F73" s="92"/>
      <c r="G73" s="94"/>
    </row>
    <row r="74" spans="1:12" ht="13.5" customHeight="1" x14ac:dyDescent="0.25">
      <c r="A74" s="91"/>
      <c r="B74" s="92"/>
      <c r="C74" s="93" t="s">
        <v>45</v>
      </c>
      <c r="D74" s="92"/>
      <c r="E74" s="93" t="s">
        <v>122</v>
      </c>
      <c r="F74" s="92"/>
      <c r="G74" s="94"/>
    </row>
    <row r="75" spans="1:12" ht="13.5" customHeight="1" x14ac:dyDescent="0.25">
      <c r="A75" s="91"/>
      <c r="B75" s="92"/>
      <c r="C75" s="93" t="s">
        <v>45</v>
      </c>
      <c r="D75" s="92"/>
      <c r="E75" s="93" t="s">
        <v>137</v>
      </c>
      <c r="F75" s="92"/>
      <c r="G75" s="94"/>
    </row>
    <row r="76" spans="1:12" ht="13.5" customHeight="1" x14ac:dyDescent="0.25">
      <c r="A76" s="91"/>
      <c r="B76" s="92"/>
      <c r="C76" s="93" t="s">
        <v>45</v>
      </c>
      <c r="D76" s="92"/>
      <c r="E76" s="93" t="s">
        <v>136</v>
      </c>
      <c r="F76" s="92"/>
      <c r="G76" s="94"/>
    </row>
    <row r="77" spans="1:12" ht="13.5" customHeight="1" x14ac:dyDescent="0.25">
      <c r="A77" s="91"/>
      <c r="B77" s="92"/>
      <c r="C77" s="93" t="s">
        <v>45</v>
      </c>
      <c r="D77" s="92"/>
      <c r="E77" s="93" t="s">
        <v>128</v>
      </c>
      <c r="F77" s="92"/>
      <c r="G77" s="94"/>
    </row>
    <row r="78" spans="1:12" ht="13.5" customHeight="1" x14ac:dyDescent="0.25">
      <c r="A78" s="91"/>
      <c r="B78" s="92"/>
      <c r="C78" s="93" t="s">
        <v>45</v>
      </c>
      <c r="D78" s="92"/>
      <c r="E78" s="93" t="s">
        <v>131</v>
      </c>
      <c r="F78" s="92"/>
      <c r="G78" s="94"/>
    </row>
    <row r="79" spans="1:12" ht="13.5" customHeight="1" x14ac:dyDescent="0.25">
      <c r="A79" s="91"/>
      <c r="B79" s="92"/>
      <c r="C79" s="93" t="s">
        <v>45</v>
      </c>
      <c r="D79" s="92"/>
      <c r="E79" s="93" t="s">
        <v>132</v>
      </c>
      <c r="F79" s="92"/>
      <c r="G79" s="94"/>
    </row>
    <row r="80" spans="1:12" ht="13.5" customHeight="1" x14ac:dyDescent="0.25">
      <c r="A80" s="91"/>
      <c r="B80" s="92"/>
      <c r="C80" s="93" t="s">
        <v>45</v>
      </c>
      <c r="D80" s="92"/>
      <c r="E80" s="93" t="s">
        <v>123</v>
      </c>
      <c r="F80" s="92"/>
      <c r="G80" s="94"/>
    </row>
    <row r="81" spans="1:7" ht="13.5" customHeight="1" x14ac:dyDescent="0.25">
      <c r="A81" s="91"/>
      <c r="B81" s="92"/>
      <c r="C81" s="93" t="s">
        <v>45</v>
      </c>
      <c r="D81" s="92"/>
      <c r="E81" s="93" t="s">
        <v>124</v>
      </c>
      <c r="F81" s="92"/>
      <c r="G81" s="94"/>
    </row>
    <row r="82" spans="1:7" ht="13.5" customHeight="1" x14ac:dyDescent="0.25">
      <c r="A82" s="91"/>
      <c r="B82" s="92"/>
      <c r="C82" s="93" t="s">
        <v>45</v>
      </c>
      <c r="D82" s="92"/>
      <c r="E82" s="93" t="s">
        <v>125</v>
      </c>
      <c r="F82" s="92"/>
      <c r="G82" s="94"/>
    </row>
    <row r="83" spans="1:7" ht="13.5" customHeight="1" x14ac:dyDescent="0.25">
      <c r="A83" s="91"/>
      <c r="B83" s="92"/>
      <c r="C83" s="93" t="s">
        <v>45</v>
      </c>
      <c r="D83" s="92"/>
      <c r="E83" s="93" t="s">
        <v>129</v>
      </c>
      <c r="F83" s="92"/>
      <c r="G83" s="94"/>
    </row>
    <row r="84" spans="1:7" ht="13.5" customHeight="1" x14ac:dyDescent="0.25">
      <c r="A84" s="91"/>
      <c r="B84" s="92"/>
      <c r="C84" s="93" t="s">
        <v>45</v>
      </c>
      <c r="D84" s="92"/>
      <c r="E84" s="93" t="s">
        <v>120</v>
      </c>
      <c r="F84" s="92"/>
      <c r="G84" s="94"/>
    </row>
    <row r="85" spans="1:7" ht="13.5" customHeight="1" x14ac:dyDescent="0.25">
      <c r="A85" s="91"/>
      <c r="B85" s="92"/>
      <c r="C85" s="93" t="s">
        <v>45</v>
      </c>
      <c r="D85" s="92"/>
      <c r="E85" s="93" t="s">
        <v>130</v>
      </c>
      <c r="F85" s="92"/>
      <c r="G85" s="94"/>
    </row>
    <row r="86" spans="1:7" ht="13.5" customHeight="1" x14ac:dyDescent="0.25">
      <c r="A86" s="91"/>
      <c r="B86" s="92"/>
      <c r="C86" s="93" t="s">
        <v>45</v>
      </c>
      <c r="D86" s="92"/>
      <c r="E86" s="93" t="s">
        <v>138</v>
      </c>
      <c r="F86" s="92"/>
      <c r="G86" s="94"/>
    </row>
    <row r="87" spans="1:7" ht="13.5" customHeight="1" x14ac:dyDescent="0.25">
      <c r="A87" s="91"/>
      <c r="B87" s="92"/>
      <c r="C87" s="93" t="s">
        <v>45</v>
      </c>
      <c r="D87" s="92"/>
      <c r="E87" s="93" t="s">
        <v>135</v>
      </c>
      <c r="F87" s="92"/>
      <c r="G87" s="94"/>
    </row>
    <row r="88" spans="1:7" ht="13.5" customHeight="1" x14ac:dyDescent="0.25">
      <c r="A88" s="91"/>
      <c r="B88" s="92"/>
      <c r="C88" s="93" t="s">
        <v>45</v>
      </c>
      <c r="D88" s="92"/>
      <c r="E88" s="93" t="s">
        <v>139</v>
      </c>
      <c r="F88" s="92"/>
      <c r="G88" s="94"/>
    </row>
    <row r="89" spans="1:7" ht="13.5" customHeight="1" x14ac:dyDescent="0.25">
      <c r="A89" s="91"/>
      <c r="B89" s="92"/>
      <c r="C89" s="93" t="s">
        <v>45</v>
      </c>
      <c r="D89" s="92"/>
      <c r="E89" s="93" t="s">
        <v>126</v>
      </c>
      <c r="F89" s="92"/>
      <c r="G89" s="94"/>
    </row>
    <row r="90" spans="1:7" ht="13.5" customHeight="1" x14ac:dyDescent="0.25">
      <c r="A90" s="91"/>
      <c r="B90" s="92"/>
      <c r="C90" s="93" t="s">
        <v>45</v>
      </c>
      <c r="D90" s="92"/>
      <c r="E90" s="93" t="s">
        <v>134</v>
      </c>
      <c r="F90" s="92"/>
      <c r="G90" s="94"/>
    </row>
    <row r="91" spans="1:7" ht="13.5" customHeight="1" x14ac:dyDescent="0.25">
      <c r="A91" s="91"/>
      <c r="B91" s="92"/>
      <c r="C91" s="93" t="s">
        <v>45</v>
      </c>
      <c r="D91" s="92"/>
      <c r="E91" s="93" t="s">
        <v>140</v>
      </c>
      <c r="F91" s="92"/>
      <c r="G91" s="94"/>
    </row>
    <row r="92" spans="1:7" ht="13.5" customHeight="1" x14ac:dyDescent="0.25">
      <c r="A92" s="91"/>
      <c r="B92" s="92"/>
      <c r="C92" s="93" t="s">
        <v>45</v>
      </c>
      <c r="D92" s="92"/>
      <c r="E92" s="93" t="s">
        <v>127</v>
      </c>
      <c r="F92" s="92"/>
      <c r="G92" s="94"/>
    </row>
    <row r="93" spans="1:7" ht="13.5" customHeight="1" x14ac:dyDescent="0.25">
      <c r="A93" s="91"/>
      <c r="B93" s="92"/>
      <c r="C93" s="93" t="s">
        <v>45</v>
      </c>
      <c r="D93" s="92"/>
      <c r="E93" s="93" t="s">
        <v>141</v>
      </c>
      <c r="F93" s="92"/>
      <c r="G93" s="94"/>
    </row>
    <row r="94" spans="1:7" ht="13.5" customHeight="1" x14ac:dyDescent="0.25">
      <c r="A94" s="91"/>
      <c r="B94" s="92"/>
      <c r="C94" s="93" t="s">
        <v>45</v>
      </c>
      <c r="D94" s="92"/>
      <c r="E94" s="93" t="s">
        <v>142</v>
      </c>
      <c r="F94" s="92"/>
      <c r="G94" s="94"/>
    </row>
    <row r="95" spans="1:7" ht="13.5" customHeight="1" x14ac:dyDescent="0.25">
      <c r="A95" s="91"/>
      <c r="B95" s="92"/>
      <c r="C95" s="93" t="s">
        <v>45</v>
      </c>
      <c r="D95" s="92"/>
      <c r="E95" s="93" t="s">
        <v>133</v>
      </c>
      <c r="F95" s="92"/>
      <c r="G95" s="94"/>
    </row>
    <row r="96" spans="1:7" ht="13.5" customHeight="1" x14ac:dyDescent="0.25">
      <c r="A96" s="91"/>
      <c r="B96" s="92"/>
      <c r="C96" s="93" t="s">
        <v>45</v>
      </c>
      <c r="D96" s="92"/>
      <c r="E96" s="93" t="s">
        <v>143</v>
      </c>
      <c r="F96" s="92"/>
      <c r="G96" s="94"/>
    </row>
    <row r="97" spans="1:10" ht="13.5" customHeight="1" x14ac:dyDescent="0.25">
      <c r="A97" s="91"/>
      <c r="B97" s="92"/>
      <c r="C97" s="93" t="s">
        <v>45</v>
      </c>
      <c r="D97" s="92"/>
      <c r="E97" s="93" t="s">
        <v>144</v>
      </c>
      <c r="F97" s="92"/>
      <c r="G97" s="94"/>
    </row>
    <row r="98" spans="1:10" ht="13.5" customHeight="1" x14ac:dyDescent="0.25">
      <c r="A98" s="91"/>
      <c r="B98" s="92"/>
      <c r="C98" s="93" t="s">
        <v>45</v>
      </c>
      <c r="D98" s="92"/>
      <c r="E98" s="93" t="s">
        <v>145</v>
      </c>
      <c r="F98" s="92"/>
      <c r="G98" s="94"/>
    </row>
    <row r="99" spans="1:10" ht="13.5" customHeight="1" x14ac:dyDescent="0.25">
      <c r="A99" s="91"/>
      <c r="B99" s="92"/>
      <c r="C99" s="93" t="s">
        <v>45</v>
      </c>
      <c r="D99" s="92"/>
      <c r="E99" s="93" t="s">
        <v>151</v>
      </c>
      <c r="F99" s="92"/>
      <c r="G99" s="94"/>
      <c r="J99" s="96"/>
    </row>
    <row r="100" spans="1:10" ht="13.5" customHeight="1" x14ac:dyDescent="0.25">
      <c r="A100" s="91"/>
      <c r="B100" s="92"/>
      <c r="C100" s="93" t="s">
        <v>152</v>
      </c>
      <c r="D100" s="92"/>
      <c r="E100" s="93" t="s">
        <v>126</v>
      </c>
      <c r="F100" s="92"/>
      <c r="G100" s="94"/>
    </row>
    <row r="101" spans="1:10" ht="13.5" customHeight="1" x14ac:dyDescent="0.25">
      <c r="A101" s="91"/>
      <c r="B101" s="92"/>
      <c r="C101" s="93" t="s">
        <v>153</v>
      </c>
      <c r="D101" s="92"/>
      <c r="E101" s="93" t="s">
        <v>113</v>
      </c>
      <c r="F101" s="92"/>
      <c r="G101" s="94"/>
      <c r="J101" s="96"/>
    </row>
    <row r="102" spans="1:10" ht="13.5" customHeight="1" x14ac:dyDescent="0.25">
      <c r="A102" s="91"/>
      <c r="B102" s="92"/>
      <c r="C102" s="93"/>
      <c r="D102" s="92"/>
      <c r="E102" s="93"/>
      <c r="F102" s="92"/>
      <c r="G102" s="94"/>
    </row>
    <row r="103" spans="1:10" ht="13.5" customHeight="1" thickBot="1" x14ac:dyDescent="0.3">
      <c r="A103" s="97"/>
      <c r="B103" s="98"/>
      <c r="C103" s="93"/>
      <c r="D103" s="98"/>
      <c r="E103" s="93"/>
      <c r="F103" s="98"/>
      <c r="G103" s="99"/>
      <c r="J103" s="100">
        <f>DADOS!D$24</f>
        <v>0</v>
      </c>
    </row>
    <row r="104" spans="1:10" ht="13.5" customHeight="1" thickBot="1" x14ac:dyDescent="0.3">
      <c r="A104" s="67"/>
      <c r="B104" s="35"/>
      <c r="C104" s="35"/>
      <c r="D104" s="68"/>
      <c r="E104" s="35"/>
      <c r="F104" s="101" t="s">
        <v>46</v>
      </c>
      <c r="G104" s="102">
        <f>SUM(G70:G103)</f>
        <v>0</v>
      </c>
      <c r="H104" s="103" t="str">
        <f>IF(J104&gt;J103*0.05,"DIMINUIR VALOR",IF(J104&lt;-J103*0.05,"AUMENTAR VALOR",""))</f>
        <v/>
      </c>
      <c r="J104" s="104">
        <f>G104-J103</f>
        <v>0</v>
      </c>
    </row>
    <row r="105" spans="1:10" ht="66" hidden="1" customHeight="1" thickBot="1" x14ac:dyDescent="0.3">
      <c r="A105" s="78" t="s">
        <v>47</v>
      </c>
      <c r="B105" s="1"/>
      <c r="C105" s="78"/>
      <c r="D105" s="74"/>
      <c r="E105" s="79"/>
      <c r="F105" s="3"/>
      <c r="G105" s="3"/>
      <c r="J105" s="105"/>
    </row>
    <row r="106" spans="1:10" ht="13.5" hidden="1" customHeight="1" x14ac:dyDescent="0.25">
      <c r="A106" s="80" t="s">
        <v>39</v>
      </c>
      <c r="B106" s="53"/>
      <c r="C106" s="80" t="s">
        <v>40</v>
      </c>
      <c r="D106" s="81"/>
      <c r="E106" s="80" t="s">
        <v>41</v>
      </c>
      <c r="F106" s="66"/>
      <c r="G106" s="106" t="s">
        <v>42</v>
      </c>
      <c r="J106" s="105"/>
    </row>
    <row r="107" spans="1:10" ht="13.5" hidden="1" customHeight="1" thickBot="1" x14ac:dyDescent="0.3">
      <c r="A107" s="83" t="s">
        <v>43</v>
      </c>
      <c r="B107" s="107"/>
      <c r="C107" s="83" t="s">
        <v>43</v>
      </c>
      <c r="D107" s="85"/>
      <c r="E107" s="83" t="s">
        <v>44</v>
      </c>
      <c r="F107" s="84"/>
      <c r="G107" s="86"/>
      <c r="J107" s="105"/>
    </row>
    <row r="108" spans="1:10" ht="12.75" hidden="1" customHeight="1" x14ac:dyDescent="0.25">
      <c r="A108" s="108"/>
      <c r="B108" s="109"/>
      <c r="C108" s="110"/>
      <c r="D108" s="109"/>
      <c r="E108" s="110"/>
      <c r="F108" s="109"/>
      <c r="G108" s="111"/>
      <c r="J108" s="105"/>
    </row>
    <row r="109" spans="1:10" ht="12.75" hidden="1" customHeight="1" x14ac:dyDescent="0.25">
      <c r="A109" s="91"/>
      <c r="B109" s="92"/>
      <c r="C109" s="93"/>
      <c r="D109" s="92"/>
      <c r="E109" s="93"/>
      <c r="F109" s="92"/>
      <c r="G109" s="94"/>
      <c r="J109" s="96"/>
    </row>
    <row r="110" spans="1:10" ht="12.75" hidden="1" customHeight="1" x14ac:dyDescent="0.25">
      <c r="A110" s="91"/>
      <c r="B110" s="92"/>
      <c r="C110" s="93"/>
      <c r="D110" s="92"/>
      <c r="E110" s="93"/>
      <c r="F110" s="92"/>
      <c r="G110" s="94"/>
    </row>
    <row r="111" spans="1:10" ht="12.75" hidden="1" customHeight="1" thickBot="1" x14ac:dyDescent="0.3">
      <c r="A111" s="97"/>
      <c r="B111" s="98"/>
      <c r="C111" s="97"/>
      <c r="D111" s="98"/>
      <c r="E111" s="97"/>
      <c r="F111" s="98"/>
      <c r="G111" s="99"/>
      <c r="J111" s="100">
        <f>DADOS!E$23</f>
        <v>0</v>
      </c>
    </row>
    <row r="112" spans="1:10" ht="13.5" hidden="1" customHeight="1" thickBot="1" x14ac:dyDescent="0.3">
      <c r="A112" s="67"/>
      <c r="B112" s="35"/>
      <c r="C112" s="35"/>
      <c r="D112" s="68"/>
      <c r="E112" s="35"/>
      <c r="F112" s="112" t="s">
        <v>48</v>
      </c>
      <c r="G112" s="102">
        <f>SUM(G108:G111)</f>
        <v>0</v>
      </c>
      <c r="H112" s="103" t="str">
        <f>IF(J112&gt;J111*0.05,"DIMINUIR VALOR",IF(J112&lt;-J111*0.05,"AUMENTAR VALOR",""))</f>
        <v/>
      </c>
      <c r="J112" s="104">
        <f>G112-J111</f>
        <v>0</v>
      </c>
    </row>
    <row r="113" spans="1:10" ht="13.5" hidden="1" customHeight="1" thickBot="1" x14ac:dyDescent="0.3">
      <c r="A113" s="78" t="s">
        <v>49</v>
      </c>
      <c r="B113" s="1"/>
      <c r="C113" s="78"/>
      <c r="D113" s="74"/>
      <c r="E113" s="79"/>
      <c r="F113" s="3"/>
      <c r="G113" s="3"/>
      <c r="H113" s="103"/>
      <c r="J113" s="104"/>
    </row>
    <row r="114" spans="1:10" ht="13.5" hidden="1" customHeight="1" x14ac:dyDescent="0.25">
      <c r="A114" s="80" t="s">
        <v>39</v>
      </c>
      <c r="B114" s="53"/>
      <c r="C114" s="80" t="s">
        <v>40</v>
      </c>
      <c r="D114" s="81"/>
      <c r="E114" s="80" t="s">
        <v>41</v>
      </c>
      <c r="F114" s="66"/>
      <c r="G114" s="106" t="s">
        <v>42</v>
      </c>
      <c r="H114" s="103"/>
      <c r="J114" s="104"/>
    </row>
    <row r="115" spans="1:10" ht="13.5" hidden="1" customHeight="1" thickBot="1" x14ac:dyDescent="0.3">
      <c r="A115" s="83" t="s">
        <v>43</v>
      </c>
      <c r="B115" s="107"/>
      <c r="C115" s="83" t="s">
        <v>43</v>
      </c>
      <c r="D115" s="85"/>
      <c r="E115" s="83" t="s">
        <v>44</v>
      </c>
      <c r="F115" s="84"/>
      <c r="G115" s="86"/>
      <c r="H115" s="103"/>
      <c r="J115" s="104"/>
    </row>
    <row r="116" spans="1:10" ht="12.75" hidden="1" customHeight="1" x14ac:dyDescent="0.25">
      <c r="A116" s="108"/>
      <c r="B116" s="109"/>
      <c r="C116" s="110"/>
      <c r="D116" s="109"/>
      <c r="E116" s="110"/>
      <c r="F116" s="109"/>
      <c r="G116" s="111"/>
      <c r="H116" s="103"/>
      <c r="J116" s="104"/>
    </row>
    <row r="117" spans="1:10" ht="12.75" hidden="1" customHeight="1" x14ac:dyDescent="0.25">
      <c r="A117" s="91"/>
      <c r="B117" s="92"/>
      <c r="C117" s="93"/>
      <c r="D117" s="92"/>
      <c r="E117" s="93"/>
      <c r="F117" s="92"/>
      <c r="G117" s="94"/>
      <c r="H117" s="103"/>
      <c r="J117" s="104"/>
    </row>
    <row r="118" spans="1:10" ht="12.75" hidden="1" customHeight="1" x14ac:dyDescent="0.25">
      <c r="A118" s="91"/>
      <c r="B118" s="92"/>
      <c r="C118" s="93"/>
      <c r="D118" s="92"/>
      <c r="E118" s="93"/>
      <c r="F118" s="92"/>
      <c r="G118" s="94"/>
      <c r="H118" s="103"/>
      <c r="J118" s="104"/>
    </row>
    <row r="119" spans="1:10" ht="12.75" hidden="1" customHeight="1" x14ac:dyDescent="0.25">
      <c r="A119" s="91"/>
      <c r="B119" s="92"/>
      <c r="C119" s="93"/>
      <c r="D119" s="92"/>
      <c r="E119" s="93"/>
      <c r="F119" s="92"/>
      <c r="G119" s="94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3"/>
      <c r="B122" s="92"/>
      <c r="C122" s="93"/>
      <c r="D122" s="92"/>
      <c r="E122" s="93"/>
      <c r="F122" s="92"/>
      <c r="G122" s="94"/>
      <c r="H122" s="103"/>
      <c r="J122" s="96"/>
    </row>
    <row r="123" spans="1:10" ht="12.75" hidden="1" customHeight="1" x14ac:dyDescent="0.25">
      <c r="A123" s="93"/>
      <c r="B123" s="92"/>
      <c r="C123" s="93"/>
      <c r="D123" s="92"/>
      <c r="E123" s="93"/>
      <c r="F123" s="92"/>
      <c r="G123" s="94"/>
      <c r="H123" s="103"/>
    </row>
    <row r="124" spans="1:10" ht="12.75" hidden="1" customHeight="1" thickBot="1" x14ac:dyDescent="0.3">
      <c r="A124" s="97"/>
      <c r="B124" s="98"/>
      <c r="C124" s="97"/>
      <c r="D124" s="98"/>
      <c r="E124" s="97"/>
      <c r="F124" s="98"/>
      <c r="G124" s="99"/>
      <c r="H124" s="103"/>
      <c r="J124" s="100">
        <f>DADOS!F$23</f>
        <v>0</v>
      </c>
    </row>
    <row r="125" spans="1:10" ht="13.5" hidden="1" customHeight="1" thickBot="1" x14ac:dyDescent="0.3">
      <c r="A125" s="67"/>
      <c r="B125" s="35"/>
      <c r="C125" s="35"/>
      <c r="D125" s="68"/>
      <c r="E125" s="35"/>
      <c r="F125" s="112" t="s">
        <v>50</v>
      </c>
      <c r="G125" s="102">
        <f>SUM(G116:G124)</f>
        <v>0</v>
      </c>
      <c r="H125" s="103" t="str">
        <f>IF(J125&gt;J124*0.05,"DIMINUIR VALOR",IF(J125&lt;-J124*0.05,"AUMENTAR VALOR",""))</f>
        <v/>
      </c>
      <c r="J125" s="104">
        <f>G125-J124</f>
        <v>0</v>
      </c>
    </row>
    <row r="126" spans="1:10" ht="13.5" hidden="1" customHeight="1" thickBot="1" x14ac:dyDescent="0.3">
      <c r="A126" s="78" t="s">
        <v>51</v>
      </c>
      <c r="B126" s="1"/>
      <c r="C126" s="78"/>
      <c r="D126" s="74"/>
      <c r="E126" s="79"/>
      <c r="F126" s="3"/>
      <c r="G126" s="3"/>
      <c r="H126" s="103"/>
      <c r="J126" s="104"/>
    </row>
    <row r="127" spans="1:10" ht="13.5" hidden="1" customHeight="1" x14ac:dyDescent="0.25">
      <c r="A127" s="80" t="s">
        <v>39</v>
      </c>
      <c r="B127" s="53"/>
      <c r="C127" s="80" t="s">
        <v>40</v>
      </c>
      <c r="D127" s="81"/>
      <c r="E127" s="80" t="s">
        <v>41</v>
      </c>
      <c r="F127" s="66"/>
      <c r="G127" s="106" t="s">
        <v>42</v>
      </c>
      <c r="H127" s="103"/>
      <c r="J127" s="104"/>
    </row>
    <row r="128" spans="1:10" ht="13.5" hidden="1" customHeight="1" thickBot="1" x14ac:dyDescent="0.3">
      <c r="A128" s="83" t="s">
        <v>43</v>
      </c>
      <c r="B128" s="107"/>
      <c r="C128" s="83" t="s">
        <v>43</v>
      </c>
      <c r="D128" s="85"/>
      <c r="E128" s="83" t="s">
        <v>44</v>
      </c>
      <c r="F128" s="84"/>
      <c r="G128" s="86"/>
      <c r="H128" s="103"/>
      <c r="J128" s="104"/>
    </row>
    <row r="129" spans="1:10" ht="12.75" hidden="1" customHeight="1" x14ac:dyDescent="0.25">
      <c r="A129" s="108"/>
      <c r="B129" s="109"/>
      <c r="C129" s="110"/>
      <c r="D129" s="109"/>
      <c r="E129" s="110"/>
      <c r="F129" s="109"/>
      <c r="G129" s="111"/>
      <c r="H129" s="103"/>
      <c r="J129" s="104"/>
    </row>
    <row r="130" spans="1:10" ht="12.75" hidden="1" customHeight="1" x14ac:dyDescent="0.25">
      <c r="A130" s="91"/>
      <c r="B130" s="92"/>
      <c r="C130" s="93"/>
      <c r="D130" s="92"/>
      <c r="E130" s="93"/>
      <c r="F130" s="92"/>
      <c r="G130" s="94"/>
      <c r="H130" s="103"/>
      <c r="J130" s="104"/>
    </row>
    <row r="131" spans="1:10" ht="12.75" hidden="1" customHeight="1" x14ac:dyDescent="0.25">
      <c r="A131" s="91"/>
      <c r="B131" s="92"/>
      <c r="C131" s="93"/>
      <c r="D131" s="92"/>
      <c r="E131" s="93"/>
      <c r="F131" s="92"/>
      <c r="G131" s="94"/>
      <c r="H131" s="103"/>
      <c r="J131" s="104"/>
    </row>
    <row r="132" spans="1:10" ht="12.75" hidden="1" customHeight="1" x14ac:dyDescent="0.25">
      <c r="A132" s="91"/>
      <c r="B132" s="92"/>
      <c r="C132" s="93"/>
      <c r="D132" s="92"/>
      <c r="E132" s="93"/>
      <c r="F132" s="92"/>
      <c r="G132" s="94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113"/>
      <c r="B134" s="114"/>
      <c r="C134" s="115"/>
      <c r="D134" s="114"/>
      <c r="E134" s="115"/>
      <c r="F134" s="114"/>
      <c r="G134" s="116"/>
      <c r="H134" s="103"/>
      <c r="J134" s="96"/>
    </row>
    <row r="135" spans="1:10" ht="12.75" hidden="1" customHeight="1" x14ac:dyDescent="0.25">
      <c r="A135" s="113"/>
      <c r="B135" s="114"/>
      <c r="C135" s="115"/>
      <c r="D135" s="114"/>
      <c r="E135" s="115"/>
      <c r="F135" s="114"/>
      <c r="G135" s="116"/>
      <c r="H135" s="103"/>
    </row>
    <row r="136" spans="1:10" ht="12.75" hidden="1" customHeight="1" thickBot="1" x14ac:dyDescent="0.3">
      <c r="A136" s="97"/>
      <c r="B136" s="98"/>
      <c r="C136" s="97"/>
      <c r="D136" s="98"/>
      <c r="E136" s="97"/>
      <c r="F136" s="98"/>
      <c r="G136" s="99"/>
      <c r="H136" s="103"/>
      <c r="J136" s="100">
        <f>DADOS!G$23</f>
        <v>0</v>
      </c>
    </row>
    <row r="137" spans="1:10" ht="13.5" hidden="1" customHeight="1" thickBot="1" x14ac:dyDescent="0.3">
      <c r="A137" s="67"/>
      <c r="B137" s="35"/>
      <c r="C137" s="35"/>
      <c r="D137" s="68"/>
      <c r="E137" s="35"/>
      <c r="F137" s="112" t="s">
        <v>52</v>
      </c>
      <c r="G137" s="102">
        <f>SUM(G129:G136)</f>
        <v>0</v>
      </c>
      <c r="H137" s="103" t="str">
        <f>IF(J137&gt;J136*0.05,"DIMINUIR VALOR",IF(J137&lt;-J136*0.05,"AUMENTAR VALOR",""))</f>
        <v/>
      </c>
      <c r="J137" s="104">
        <f>G137-J136</f>
        <v>0</v>
      </c>
    </row>
    <row r="138" spans="1:10" ht="13.5" hidden="1" customHeight="1" x14ac:dyDescent="0.25">
      <c r="A138" s="78" t="s">
        <v>53</v>
      </c>
      <c r="B138" s="1"/>
      <c r="C138" s="78"/>
      <c r="D138" s="74"/>
      <c r="E138" s="79"/>
      <c r="F138" s="3"/>
      <c r="G138" s="3"/>
      <c r="H138" s="103"/>
      <c r="J138" s="104"/>
    </row>
    <row r="139" spans="1:10" ht="13.5" hidden="1" customHeight="1" x14ac:dyDescent="0.25">
      <c r="A139" s="80" t="s">
        <v>39</v>
      </c>
      <c r="B139" s="53"/>
      <c r="C139" s="80" t="s">
        <v>40</v>
      </c>
      <c r="D139" s="81"/>
      <c r="E139" s="80" t="s">
        <v>41</v>
      </c>
      <c r="F139" s="66"/>
      <c r="G139" s="106" t="s">
        <v>42</v>
      </c>
      <c r="H139" s="103"/>
      <c r="J139" s="104"/>
    </row>
    <row r="140" spans="1:10" ht="13.5" hidden="1" customHeight="1" x14ac:dyDescent="0.25">
      <c r="A140" s="83" t="s">
        <v>43</v>
      </c>
      <c r="B140" s="107"/>
      <c r="C140" s="83" t="s">
        <v>43</v>
      </c>
      <c r="D140" s="85"/>
      <c r="E140" s="83" t="s">
        <v>44</v>
      </c>
      <c r="F140" s="84"/>
      <c r="G140" s="86"/>
      <c r="H140" s="103"/>
      <c r="J140" s="104"/>
    </row>
    <row r="141" spans="1:10" ht="12.75" hidden="1" customHeight="1" x14ac:dyDescent="0.25">
      <c r="A141" s="110"/>
      <c r="B141" s="109"/>
      <c r="C141" s="110"/>
      <c r="D141" s="109"/>
      <c r="E141" s="110"/>
      <c r="F141" s="109"/>
      <c r="G141" s="111"/>
      <c r="H141" s="103"/>
      <c r="J141" s="104"/>
    </row>
    <row r="142" spans="1:10" ht="12.75" hidden="1" customHeight="1" x14ac:dyDescent="0.25">
      <c r="A142" s="97"/>
      <c r="B142" s="98"/>
      <c r="C142" s="97"/>
      <c r="D142" s="98"/>
      <c r="E142" s="97"/>
      <c r="F142" s="98"/>
      <c r="G142" s="99"/>
      <c r="H142" s="103"/>
      <c r="J142" s="104"/>
    </row>
    <row r="143" spans="1:10" ht="13.5" hidden="1" customHeight="1" x14ac:dyDescent="0.25">
      <c r="A143" s="67"/>
      <c r="B143" s="35"/>
      <c r="C143" s="35"/>
      <c r="D143" s="68"/>
      <c r="E143" s="35"/>
      <c r="F143" s="117" t="s">
        <v>54</v>
      </c>
      <c r="G143" s="118">
        <f>SUM(G141:G142)</f>
        <v>0</v>
      </c>
      <c r="H143" s="103"/>
      <c r="J143" s="104"/>
    </row>
    <row r="144" spans="1:10" ht="13.5" hidden="1" customHeight="1" thickBot="1" x14ac:dyDescent="0.3">
      <c r="A144" s="78" t="s">
        <v>55</v>
      </c>
      <c r="B144" s="1"/>
      <c r="C144" s="78"/>
      <c r="D144" s="74"/>
      <c r="E144" s="79"/>
      <c r="F144" s="3"/>
      <c r="G144" s="3"/>
      <c r="H144" s="103"/>
      <c r="J144" s="104"/>
    </row>
    <row r="145" spans="1:10" ht="13.5" hidden="1" customHeight="1" x14ac:dyDescent="0.25">
      <c r="A145" s="80" t="s">
        <v>39</v>
      </c>
      <c r="B145" s="53"/>
      <c r="C145" s="80" t="s">
        <v>40</v>
      </c>
      <c r="D145" s="81"/>
      <c r="E145" s="80" t="s">
        <v>41</v>
      </c>
      <c r="F145" s="66"/>
      <c r="G145" s="106" t="s">
        <v>42</v>
      </c>
      <c r="H145" s="103"/>
      <c r="J145" s="104"/>
    </row>
    <row r="146" spans="1:10" ht="13.5" hidden="1" customHeight="1" thickBot="1" x14ac:dyDescent="0.3">
      <c r="A146" s="83" t="s">
        <v>43</v>
      </c>
      <c r="B146" s="107"/>
      <c r="C146" s="83" t="s">
        <v>43</v>
      </c>
      <c r="D146" s="85"/>
      <c r="E146" s="83" t="s">
        <v>44</v>
      </c>
      <c r="F146" s="84"/>
      <c r="G146" s="86"/>
      <c r="H146" s="103"/>
      <c r="J146" s="104"/>
    </row>
    <row r="147" spans="1:10" ht="12.75" hidden="1" customHeight="1" x14ac:dyDescent="0.25">
      <c r="A147" s="108"/>
      <c r="B147" s="109"/>
      <c r="C147" s="110"/>
      <c r="D147" s="109"/>
      <c r="E147" s="110"/>
      <c r="F147" s="109"/>
      <c r="G147" s="111"/>
      <c r="H147" s="103"/>
      <c r="J147" s="96"/>
    </row>
    <row r="148" spans="1:10" ht="12.75" hidden="1" customHeight="1" x14ac:dyDescent="0.25">
      <c r="A148" s="91"/>
      <c r="B148" s="92"/>
      <c r="C148" s="93"/>
      <c r="D148" s="92"/>
      <c r="E148" s="93"/>
      <c r="F148" s="92"/>
      <c r="G148" s="94"/>
      <c r="H148" s="103"/>
    </row>
    <row r="149" spans="1:10" ht="12.75" hidden="1" customHeight="1" x14ac:dyDescent="0.25">
      <c r="A149" s="93"/>
      <c r="B149" s="92"/>
      <c r="C149" s="93"/>
      <c r="D149" s="92"/>
      <c r="E149" s="93"/>
      <c r="F149" s="92"/>
      <c r="G149" s="94"/>
      <c r="H149" s="103"/>
      <c r="J149" s="100">
        <f>DADOS!I$23</f>
        <v>0</v>
      </c>
    </row>
    <row r="150" spans="1:10" ht="12.75" hidden="1" customHeight="1" x14ac:dyDescent="0.25">
      <c r="A150" s="93"/>
      <c r="B150" s="92"/>
      <c r="C150" s="93"/>
      <c r="D150" s="92"/>
      <c r="E150" s="93"/>
      <c r="F150" s="92"/>
      <c r="G150" s="94"/>
      <c r="H150" s="103" t="str">
        <f>IF(J150&gt;J149*0.05,"DIMINUIR VALOR",IF(J150&lt;-J149*0.05,"AUMENTAR VALOR",""))</f>
        <v/>
      </c>
      <c r="J150" s="104">
        <f>G152-J149</f>
        <v>0</v>
      </c>
    </row>
    <row r="151" spans="1:10" ht="12.75" hidden="1" customHeight="1" thickBot="1" x14ac:dyDescent="0.3">
      <c r="A151" s="97"/>
      <c r="B151" s="98"/>
      <c r="C151" s="97"/>
      <c r="D151" s="98"/>
      <c r="E151" s="97"/>
      <c r="F151" s="98"/>
      <c r="G151" s="99"/>
      <c r="H151" s="103"/>
      <c r="J151" s="119"/>
    </row>
    <row r="152" spans="1:10" ht="13.5" hidden="1" customHeight="1" thickBot="1" x14ac:dyDescent="0.3">
      <c r="A152" s="67"/>
      <c r="B152" s="35"/>
      <c r="C152" s="35"/>
      <c r="D152" s="68"/>
      <c r="E152" s="35"/>
      <c r="F152" s="112" t="s">
        <v>56</v>
      </c>
      <c r="G152" s="102">
        <f>SUM(G147:G151)</f>
        <v>0</v>
      </c>
      <c r="H152" s="103"/>
      <c r="J152" s="100">
        <f>DADOS!J$23</f>
        <v>0</v>
      </c>
    </row>
    <row r="153" spans="1:10" ht="13.5" hidden="1" customHeight="1" thickBot="1" x14ac:dyDescent="0.3">
      <c r="A153" s="67"/>
      <c r="B153" s="35"/>
      <c r="C153" s="35"/>
      <c r="D153" s="35"/>
      <c r="E153" s="35"/>
      <c r="F153" s="101" t="s">
        <v>57</v>
      </c>
      <c r="G153" s="102">
        <f>SUM(G152+G143+G137+G125+G112)</f>
        <v>0</v>
      </c>
      <c r="H153" s="103" t="str">
        <f>IF(J153&gt;J152*0.05,"DIMINUIR VALOR",IF(J153&lt;-J152*0.05,"AUMENTAR VALOR",""))</f>
        <v/>
      </c>
      <c r="J153" s="104">
        <f>G153-J152</f>
        <v>0</v>
      </c>
    </row>
    <row r="154" spans="1:10" ht="13.5" hidden="1" customHeight="1" thickBot="1" x14ac:dyDescent="0.3">
      <c r="A154" s="43"/>
      <c r="B154" s="45"/>
      <c r="C154" s="45"/>
      <c r="D154" s="45"/>
      <c r="E154" s="45"/>
      <c r="F154" s="120" t="s">
        <v>58</v>
      </c>
      <c r="G154" s="121">
        <f>SUM(G153+G104)</f>
        <v>0</v>
      </c>
      <c r="H154" s="103" t="str">
        <f>IF(G154&gt;J154,"DIMINUIR VALOR",IF(G154&lt;J154,"AUMENTAR VALOR",""))</f>
        <v/>
      </c>
      <c r="J154" s="119">
        <f>J103+J152</f>
        <v>0</v>
      </c>
    </row>
    <row r="155" spans="1:10" ht="27" customHeight="1" x14ac:dyDescent="0.25">
      <c r="A155" s="190" t="s">
        <v>59</v>
      </c>
      <c r="B155" s="190"/>
      <c r="C155" s="190"/>
      <c r="D155" s="190"/>
      <c r="E155" s="190"/>
      <c r="F155" s="190"/>
      <c r="G155" s="190"/>
      <c r="H155" s="103"/>
      <c r="J155" s="104"/>
    </row>
    <row r="156" spans="1:10" ht="13.5" customHeight="1" x14ac:dyDescent="0.25">
      <c r="B156" s="76" t="s">
        <v>60</v>
      </c>
      <c r="C156" t="str">
        <f>C47</f>
        <v>05 de maio de 2021.</v>
      </c>
      <c r="H156" s="103"/>
      <c r="J156" s="104"/>
    </row>
    <row r="157" spans="1:10" ht="18.75" customHeight="1" x14ac:dyDescent="0.25">
      <c r="H157" s="103"/>
      <c r="J157" s="104"/>
    </row>
    <row r="158" spans="1:10" ht="11.25" customHeight="1" x14ac:dyDescent="0.25">
      <c r="H158" s="103"/>
      <c r="J158" s="104"/>
    </row>
    <row r="159" spans="1:10" x14ac:dyDescent="0.25">
      <c r="H159" s="103"/>
      <c r="J159" s="104"/>
    </row>
    <row r="160" spans="1:10" hidden="1" x14ac:dyDescent="0.25"/>
    <row r="161" spans="1:7" hidden="1" x14ac:dyDescent="0.25"/>
    <row r="162" spans="1:7" hidden="1" x14ac:dyDescent="0.25"/>
    <row r="163" spans="1:7" hidden="1" x14ac:dyDescent="0.25"/>
    <row r="169" spans="1:7" x14ac:dyDescent="0.25">
      <c r="B169" s="9"/>
    </row>
    <row r="170" spans="1:7" x14ac:dyDescent="0.25">
      <c r="B170" s="9"/>
    </row>
    <row r="171" spans="1:7" ht="15.75" x14ac:dyDescent="0.25">
      <c r="A171" s="122" t="s">
        <v>61</v>
      </c>
      <c r="B171" s="123"/>
      <c r="C171" s="122"/>
      <c r="D171" s="124"/>
      <c r="E171" s="3"/>
      <c r="F171" s="3"/>
      <c r="G171" s="3"/>
    </row>
    <row r="172" spans="1:7" x14ac:dyDescent="0.25">
      <c r="B172" s="9"/>
    </row>
    <row r="173" spans="1:7" x14ac:dyDescent="0.25">
      <c r="B173" s="7"/>
    </row>
    <row r="174" spans="1:7" x14ac:dyDescent="0.25">
      <c r="A174" s="10" t="s">
        <v>62</v>
      </c>
      <c r="B174" s="10"/>
      <c r="C174" s="10"/>
      <c r="D174" s="10"/>
      <c r="E174" s="10"/>
    </row>
    <row r="175" spans="1:7" x14ac:dyDescent="0.25">
      <c r="A175" t="s">
        <v>63</v>
      </c>
    </row>
    <row r="176" spans="1:7" x14ac:dyDescent="0.25">
      <c r="A176" s="12">
        <f>C16</f>
        <v>4</v>
      </c>
      <c r="B176" s="125" t="s">
        <v>64</v>
      </c>
      <c r="C176" t="str">
        <f>A13</f>
        <v>TERMO DE COLABORAÇÃO</v>
      </c>
      <c r="D176" s="10"/>
      <c r="E176" s="10" t="str">
        <f>D13</f>
        <v>169/2024</v>
      </c>
      <c r="F176" s="12" t="str">
        <f>E13</f>
        <v>ADITAMENTO</v>
      </c>
      <c r="G176" s="11">
        <f>F13</f>
        <v>0</v>
      </c>
    </row>
    <row r="177" spans="1:4" x14ac:dyDescent="0.25">
      <c r="A177" s="10"/>
    </row>
    <row r="178" spans="1:4" x14ac:dyDescent="0.25">
      <c r="A178" s="10"/>
      <c r="B178" s="12" t="s">
        <v>60</v>
      </c>
      <c r="C178" s="10" t="str">
        <f>C47</f>
        <v>05 de maio de 2021.</v>
      </c>
      <c r="D178" s="12"/>
    </row>
    <row r="179" spans="1:4" x14ac:dyDescent="0.25">
      <c r="A179" s="10"/>
    </row>
    <row r="180" spans="1:4" x14ac:dyDescent="0.25">
      <c r="A180" s="10"/>
    </row>
    <row r="182" spans="1:4" x14ac:dyDescent="0.25">
      <c r="A182" s="10"/>
    </row>
    <row r="186" spans="1:4" x14ac:dyDescent="0.25">
      <c r="C186" s="12"/>
      <c r="D186" s="12"/>
    </row>
  </sheetData>
  <sheetProtection algorithmName="SHA-512" hashValue="/P3qmU7vawqBtP6zmOKxAdXHlLGV6zDO7oBILRT3U5N5QPsHusIsNwi9bC7x5Ly/T4jjfMe+weQszrIO/n91Cw==" saltValue="OcrvNwf6OGu9dWl1N96Wlg==" spinCount="100000" sheet="1" objects="1" scenarios="1" selectLockedCells="1" selectUnlockedCells="1"/>
  <mergeCells count="6">
    <mergeCell ref="A155:G155"/>
    <mergeCell ref="A18:B19"/>
    <mergeCell ref="C18:D19"/>
    <mergeCell ref="E18:E19"/>
    <mergeCell ref="F18:F19"/>
    <mergeCell ref="A45:G45"/>
  </mergeCells>
  <conditionalFormatting sqref="A30">
    <cfRule type="cellIs" dxfId="170" priority="1" operator="notEqual">
      <formula>$D$20</formula>
    </cfRule>
    <cfRule type="cellIs" dxfId="169" priority="2" operator="notEqual">
      <formula>$G$26</formula>
    </cfRule>
  </conditionalFormatting>
  <conditionalFormatting sqref="G20">
    <cfRule type="cellIs" dxfId="168" priority="3" operator="notEqual">
      <formula>$D$20</formula>
    </cfRule>
  </conditionalFormatting>
  <conditionalFormatting sqref="J104">
    <cfRule type="cellIs" dxfId="167" priority="22" operator="notBetween">
      <formula>$J$103*0.05</formula>
      <formula>-$J$103*0.05</formula>
    </cfRule>
    <cfRule type="cellIs" dxfId="166" priority="23" operator="greaterThan">
      <formula>$J$103*0.05</formula>
    </cfRule>
    <cfRule type="cellIs" priority="24" operator="greaterThan">
      <formula>$J$103*0.05</formula>
    </cfRule>
  </conditionalFormatting>
  <conditionalFormatting sqref="J112">
    <cfRule type="cellIs" dxfId="165" priority="14" operator="notBetween">
      <formula>$J$103*0.05</formula>
      <formula>-$J$103*0.05</formula>
    </cfRule>
    <cfRule type="cellIs" dxfId="164" priority="15" operator="greaterThan">
      <formula>$J$103*0.05</formula>
    </cfRule>
    <cfRule type="cellIs" priority="16" operator="greaterThan">
      <formula>$J$103*0.05</formula>
    </cfRule>
  </conditionalFormatting>
  <conditionalFormatting sqref="J113:J121 J126:J133 J138:J146 J155:J159">
    <cfRule type="cellIs" dxfId="163" priority="25" operator="notEqual">
      <formula>"""0"""</formula>
    </cfRule>
  </conditionalFormatting>
  <conditionalFormatting sqref="J125">
    <cfRule type="cellIs" dxfId="162" priority="11" operator="notBetween">
      <formula>$J$103*0.05</formula>
      <formula>-$J$103*0.05</formula>
    </cfRule>
    <cfRule type="cellIs" dxfId="161" priority="12" operator="greaterThan">
      <formula>$J$103*0.05</formula>
    </cfRule>
    <cfRule type="cellIs" priority="13" operator="greaterThan">
      <formula>$J$103*0.05</formula>
    </cfRule>
  </conditionalFormatting>
  <conditionalFormatting sqref="J137">
    <cfRule type="cellIs" dxfId="160" priority="8" operator="notBetween">
      <formula>$J$103*0.05</formula>
      <formula>-$J$103*0.05</formula>
    </cfRule>
    <cfRule type="cellIs" dxfId="159" priority="9" operator="greaterThan">
      <formula>$J$103*0.05</formula>
    </cfRule>
    <cfRule type="cellIs" priority="10" operator="greaterThan">
      <formula>$J$103*0.05</formula>
    </cfRule>
  </conditionalFormatting>
  <conditionalFormatting sqref="J150">
    <cfRule type="cellIs" dxfId="158" priority="5" operator="notBetween">
      <formula>$J$103*0.05</formula>
      <formula>-$J$103*0.05</formula>
    </cfRule>
    <cfRule type="cellIs" dxfId="157" priority="6" operator="greaterThan">
      <formula>$J$103*0.05</formula>
    </cfRule>
    <cfRule type="cellIs" priority="7" operator="greaterThan">
      <formula>$J$103*0.05</formula>
    </cfRule>
  </conditionalFormatting>
  <conditionalFormatting sqref="J153">
    <cfRule type="cellIs" dxfId="156" priority="17" operator="notBetween">
      <formula>$J$103*0.05</formula>
      <formula>-$J$103*0.05</formula>
    </cfRule>
    <cfRule type="cellIs" dxfId="155" priority="18" operator="greaterThan">
      <formula>$J$103*0.05</formula>
    </cfRule>
    <cfRule type="cellIs" priority="19" operator="greaterThan">
      <formula>$J$103*0.05</formula>
    </cfRule>
  </conditionalFormatting>
  <conditionalFormatting sqref="J154">
    <cfRule type="cellIs" dxfId="154" priority="4" operator="notEqual">
      <formula>$G$154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86"/>
  <sheetViews>
    <sheetView view="pageLayout" topLeftCell="A8" zoomScaleNormal="100" workbookViewId="0">
      <selection activeCell="A53" sqref="A5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5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DADOS!C25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0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115</v>
      </c>
      <c r="C30" s="155"/>
      <c r="D30" s="155"/>
      <c r="E30" s="155"/>
      <c r="F30" s="48"/>
    </row>
    <row r="31" spans="1:7" ht="15" customHeight="1" thickBot="1" x14ac:dyDescent="0.3">
      <c r="A31" s="47"/>
      <c r="C31" s="162" t="s">
        <v>116</v>
      </c>
      <c r="D31" s="51">
        <f>G25</f>
        <v>0</v>
      </c>
      <c r="E31" s="52" t="s">
        <v>16</v>
      </c>
      <c r="F31" s="155"/>
    </row>
    <row r="32" spans="1:7" ht="15.75" thickBot="1" x14ac:dyDescent="0.3">
      <c r="A32" s="53" t="s">
        <v>17</v>
      </c>
      <c r="B32" s="53"/>
      <c r="C32" s="53"/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DADOS!B$25</f>
        <v>maio</v>
      </c>
      <c r="E35" s="66"/>
      <c r="F35" s="158" t="s">
        <v>9</v>
      </c>
      <c r="G35" s="41">
        <f>G104</f>
        <v>0</v>
      </c>
    </row>
    <row r="36" spans="1:7" ht="15.75" hidden="1" thickBot="1" x14ac:dyDescent="0.3">
      <c r="A36" s="156" t="s">
        <v>27</v>
      </c>
      <c r="B36" s="18"/>
      <c r="C36" s="19"/>
      <c r="D36" s="157" t="str">
        <f>DADOS!B$25</f>
        <v>maio</v>
      </c>
      <c r="E36" s="66"/>
      <c r="F36" s="158" t="s">
        <v>9</v>
      </c>
      <c r="G36" s="41">
        <f>G112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DADOS!B$25</f>
        <v>maio</v>
      </c>
      <c r="E37" s="66"/>
      <c r="F37" s="158" t="s">
        <v>9</v>
      </c>
      <c r="G37" s="41">
        <f>G125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DADOS!B$25</f>
        <v>maio</v>
      </c>
      <c r="E38" s="66"/>
      <c r="F38" s="158" t="s">
        <v>9</v>
      </c>
      <c r="G38" s="41">
        <f>G137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DADOS!B$25</f>
        <v>maio</v>
      </c>
      <c r="E39" s="66"/>
      <c r="F39" s="158" t="s">
        <v>9</v>
      </c>
      <c r="G39" s="41">
        <f>G143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DADOS!B$25</f>
        <v>maio</v>
      </c>
      <c r="E40" s="19"/>
      <c r="F40" s="158" t="s">
        <v>9</v>
      </c>
      <c r="G40" s="41">
        <f>G152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0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SUM(G20:G23)-G41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156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5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87"/>
      <c r="B70" s="88"/>
      <c r="C70" s="164" t="s">
        <v>45</v>
      </c>
      <c r="D70" s="88"/>
      <c r="E70" s="164" t="s">
        <v>117</v>
      </c>
      <c r="F70" s="88"/>
      <c r="G70" s="89"/>
      <c r="L70" s="90"/>
    </row>
    <row r="71" spans="1:12" ht="13.5" customHeight="1" x14ac:dyDescent="0.25">
      <c r="A71" s="91"/>
      <c r="B71" s="92"/>
      <c r="C71" s="165" t="s">
        <v>45</v>
      </c>
      <c r="D71" s="92"/>
      <c r="E71" s="165" t="s">
        <v>118</v>
      </c>
      <c r="F71" s="92"/>
      <c r="G71" s="94"/>
      <c r="L71" s="95"/>
    </row>
    <row r="72" spans="1:12" ht="13.5" customHeight="1" x14ac:dyDescent="0.25">
      <c r="A72" s="91"/>
      <c r="B72" s="92"/>
      <c r="C72" s="165" t="s">
        <v>45</v>
      </c>
      <c r="D72" s="92"/>
      <c r="E72" s="93" t="s">
        <v>151</v>
      </c>
      <c r="F72" s="92"/>
      <c r="G72" s="94"/>
    </row>
    <row r="73" spans="1:12" ht="13.5" customHeight="1" x14ac:dyDescent="0.25">
      <c r="A73" s="91"/>
      <c r="B73" s="92"/>
      <c r="C73" s="165" t="s">
        <v>45</v>
      </c>
      <c r="D73" s="92"/>
      <c r="E73" s="165" t="s">
        <v>119</v>
      </c>
      <c r="F73" s="92"/>
      <c r="G73" s="94"/>
    </row>
    <row r="74" spans="1:12" ht="13.5" customHeight="1" x14ac:dyDescent="0.25">
      <c r="A74" s="91"/>
      <c r="B74" s="92"/>
      <c r="C74" s="165" t="s">
        <v>45</v>
      </c>
      <c r="D74" s="92"/>
      <c r="E74" s="165" t="s">
        <v>121</v>
      </c>
      <c r="F74" s="92"/>
      <c r="G74" s="94"/>
    </row>
    <row r="75" spans="1:12" ht="13.5" customHeight="1" x14ac:dyDescent="0.25">
      <c r="A75" s="91"/>
      <c r="B75" s="92"/>
      <c r="C75" s="165" t="s">
        <v>45</v>
      </c>
      <c r="D75" s="92"/>
      <c r="E75" s="165" t="s">
        <v>122</v>
      </c>
      <c r="F75" s="92"/>
      <c r="G75" s="94"/>
    </row>
    <row r="76" spans="1:12" ht="13.5" customHeight="1" x14ac:dyDescent="0.25">
      <c r="A76" s="91"/>
      <c r="B76" s="92"/>
      <c r="C76" s="165" t="s">
        <v>45</v>
      </c>
      <c r="D76" s="92"/>
      <c r="E76" s="165" t="s">
        <v>137</v>
      </c>
      <c r="F76" s="92"/>
      <c r="G76" s="94"/>
    </row>
    <row r="77" spans="1:12" ht="13.5" customHeight="1" x14ac:dyDescent="0.25">
      <c r="A77" s="91"/>
      <c r="B77" s="92"/>
      <c r="C77" s="165" t="s">
        <v>45</v>
      </c>
      <c r="D77" s="92"/>
      <c r="E77" s="165" t="s">
        <v>136</v>
      </c>
      <c r="F77" s="92"/>
      <c r="G77" s="94"/>
    </row>
    <row r="78" spans="1:12" ht="13.5" customHeight="1" x14ac:dyDescent="0.25">
      <c r="A78" s="91"/>
      <c r="B78" s="92"/>
      <c r="C78" s="165" t="s">
        <v>45</v>
      </c>
      <c r="D78" s="92"/>
      <c r="E78" s="165" t="s">
        <v>128</v>
      </c>
      <c r="F78" s="92"/>
      <c r="G78" s="94"/>
    </row>
    <row r="79" spans="1:12" ht="13.5" customHeight="1" x14ac:dyDescent="0.25">
      <c r="A79" s="91"/>
      <c r="B79" s="92"/>
      <c r="C79" s="165" t="s">
        <v>45</v>
      </c>
      <c r="D79" s="92"/>
      <c r="E79" s="165" t="s">
        <v>131</v>
      </c>
      <c r="F79" s="92"/>
      <c r="G79" s="94"/>
    </row>
    <row r="80" spans="1:12" ht="13.5" customHeight="1" x14ac:dyDescent="0.25">
      <c r="A80" s="91"/>
      <c r="B80" s="92"/>
      <c r="C80" s="165" t="s">
        <v>45</v>
      </c>
      <c r="D80" s="92"/>
      <c r="E80" s="165" t="s">
        <v>132</v>
      </c>
      <c r="F80" s="92"/>
      <c r="G80" s="94"/>
    </row>
    <row r="81" spans="1:7" ht="13.5" customHeight="1" x14ac:dyDescent="0.25">
      <c r="A81" s="91"/>
      <c r="B81" s="92"/>
      <c r="C81" s="165" t="s">
        <v>45</v>
      </c>
      <c r="D81" s="92"/>
      <c r="E81" s="165" t="s">
        <v>123</v>
      </c>
      <c r="F81" s="92"/>
      <c r="G81" s="94"/>
    </row>
    <row r="82" spans="1:7" ht="13.5" customHeight="1" x14ac:dyDescent="0.25">
      <c r="A82" s="91"/>
      <c r="B82" s="92"/>
      <c r="C82" s="165" t="s">
        <v>45</v>
      </c>
      <c r="D82" s="92"/>
      <c r="E82" s="165" t="s">
        <v>124</v>
      </c>
      <c r="F82" s="92"/>
      <c r="G82" s="94"/>
    </row>
    <row r="83" spans="1:7" ht="13.5" customHeight="1" x14ac:dyDescent="0.25">
      <c r="A83" s="91"/>
      <c r="B83" s="92"/>
      <c r="C83" s="165" t="s">
        <v>45</v>
      </c>
      <c r="D83" s="92"/>
      <c r="E83" s="165" t="s">
        <v>125</v>
      </c>
      <c r="F83" s="92"/>
      <c r="G83" s="94"/>
    </row>
    <row r="84" spans="1:7" ht="13.5" customHeight="1" x14ac:dyDescent="0.25">
      <c r="A84" s="91"/>
      <c r="B84" s="92"/>
      <c r="C84" s="165" t="s">
        <v>45</v>
      </c>
      <c r="D84" s="92"/>
      <c r="E84" s="165" t="s">
        <v>129</v>
      </c>
      <c r="F84" s="92"/>
      <c r="G84" s="94"/>
    </row>
    <row r="85" spans="1:7" ht="13.5" customHeight="1" x14ac:dyDescent="0.25">
      <c r="A85" s="91"/>
      <c r="B85" s="92"/>
      <c r="C85" s="165" t="s">
        <v>45</v>
      </c>
      <c r="D85" s="92"/>
      <c r="E85" s="165" t="s">
        <v>120</v>
      </c>
      <c r="F85" s="92"/>
      <c r="G85" s="94"/>
    </row>
    <row r="86" spans="1:7" ht="13.5" customHeight="1" x14ac:dyDescent="0.25">
      <c r="A86" s="91"/>
      <c r="B86" s="92"/>
      <c r="C86" s="165" t="s">
        <v>45</v>
      </c>
      <c r="D86" s="92"/>
      <c r="E86" s="165" t="s">
        <v>130</v>
      </c>
      <c r="F86" s="92"/>
      <c r="G86" s="94"/>
    </row>
    <row r="87" spans="1:7" ht="13.5" customHeight="1" x14ac:dyDescent="0.25">
      <c r="A87" s="91"/>
      <c r="B87" s="92"/>
      <c r="C87" s="165" t="s">
        <v>45</v>
      </c>
      <c r="D87" s="92"/>
      <c r="E87" s="165" t="s">
        <v>138</v>
      </c>
      <c r="F87" s="92"/>
      <c r="G87" s="94"/>
    </row>
    <row r="88" spans="1:7" ht="13.5" customHeight="1" x14ac:dyDescent="0.25">
      <c r="A88" s="91"/>
      <c r="B88" s="92"/>
      <c r="C88" s="165" t="s">
        <v>45</v>
      </c>
      <c r="D88" s="92"/>
      <c r="E88" s="165" t="s">
        <v>135</v>
      </c>
      <c r="F88" s="92"/>
      <c r="G88" s="94"/>
    </row>
    <row r="89" spans="1:7" ht="13.5" customHeight="1" x14ac:dyDescent="0.25">
      <c r="A89" s="91"/>
      <c r="B89" s="92"/>
      <c r="C89" s="165" t="s">
        <v>45</v>
      </c>
      <c r="D89" s="92"/>
      <c r="E89" s="165" t="s">
        <v>139</v>
      </c>
      <c r="F89" s="92"/>
      <c r="G89" s="94"/>
    </row>
    <row r="90" spans="1:7" ht="13.5" customHeight="1" x14ac:dyDescent="0.25">
      <c r="A90" s="91"/>
      <c r="B90" s="92"/>
      <c r="C90" s="165" t="s">
        <v>45</v>
      </c>
      <c r="D90" s="92"/>
      <c r="E90" s="165" t="s">
        <v>126</v>
      </c>
      <c r="F90" s="92"/>
      <c r="G90" s="94"/>
    </row>
    <row r="91" spans="1:7" ht="13.5" customHeight="1" x14ac:dyDescent="0.25">
      <c r="A91" s="91"/>
      <c r="B91" s="92"/>
      <c r="C91" s="165" t="s">
        <v>45</v>
      </c>
      <c r="D91" s="92"/>
      <c r="E91" s="165" t="s">
        <v>134</v>
      </c>
      <c r="F91" s="92"/>
      <c r="G91" s="94"/>
    </row>
    <row r="92" spans="1:7" ht="13.5" customHeight="1" x14ac:dyDescent="0.25">
      <c r="A92" s="91"/>
      <c r="B92" s="92"/>
      <c r="C92" s="165" t="s">
        <v>45</v>
      </c>
      <c r="D92" s="92"/>
      <c r="E92" s="165" t="s">
        <v>140</v>
      </c>
      <c r="F92" s="92"/>
      <c r="G92" s="94"/>
    </row>
    <row r="93" spans="1:7" ht="13.5" customHeight="1" x14ac:dyDescent="0.25">
      <c r="A93" s="91"/>
      <c r="B93" s="92"/>
      <c r="C93" s="165" t="s">
        <v>45</v>
      </c>
      <c r="D93" s="92"/>
      <c r="E93" s="165" t="s">
        <v>127</v>
      </c>
      <c r="F93" s="92"/>
      <c r="G93" s="94"/>
    </row>
    <row r="94" spans="1:7" ht="13.5" customHeight="1" x14ac:dyDescent="0.25">
      <c r="A94" s="91"/>
      <c r="B94" s="92"/>
      <c r="C94" s="165" t="s">
        <v>45</v>
      </c>
      <c r="D94" s="92"/>
      <c r="E94" s="165" t="s">
        <v>141</v>
      </c>
      <c r="F94" s="92"/>
      <c r="G94" s="94"/>
    </row>
    <row r="95" spans="1:7" ht="13.5" customHeight="1" x14ac:dyDescent="0.25">
      <c r="A95" s="91"/>
      <c r="B95" s="92"/>
      <c r="C95" s="165" t="s">
        <v>45</v>
      </c>
      <c r="D95" s="92"/>
      <c r="E95" s="165" t="s">
        <v>142</v>
      </c>
      <c r="F95" s="92"/>
      <c r="G95" s="94"/>
    </row>
    <row r="96" spans="1:7" ht="13.5" customHeight="1" x14ac:dyDescent="0.25">
      <c r="A96" s="91"/>
      <c r="B96" s="92"/>
      <c r="C96" s="165" t="s">
        <v>45</v>
      </c>
      <c r="D96" s="92"/>
      <c r="E96" s="165" t="s">
        <v>133</v>
      </c>
      <c r="F96" s="92"/>
      <c r="G96" s="94"/>
    </row>
    <row r="97" spans="1:10" ht="13.5" customHeight="1" x14ac:dyDescent="0.25">
      <c r="A97" s="91"/>
      <c r="B97" s="92"/>
      <c r="C97" s="165" t="s">
        <v>45</v>
      </c>
      <c r="D97" s="92"/>
      <c r="E97" s="165" t="s">
        <v>143</v>
      </c>
      <c r="F97" s="92"/>
      <c r="G97" s="94"/>
    </row>
    <row r="98" spans="1:10" ht="13.5" customHeight="1" x14ac:dyDescent="0.25">
      <c r="A98" s="91"/>
      <c r="B98" s="92"/>
      <c r="C98" s="165" t="s">
        <v>45</v>
      </c>
      <c r="D98" s="92"/>
      <c r="E98" s="165" t="s">
        <v>144</v>
      </c>
      <c r="F98" s="92"/>
      <c r="G98" s="94"/>
    </row>
    <row r="99" spans="1:10" ht="13.5" customHeight="1" x14ac:dyDescent="0.25">
      <c r="A99" s="91"/>
      <c r="B99" s="92"/>
      <c r="C99" s="165" t="s">
        <v>45</v>
      </c>
      <c r="D99" s="92"/>
      <c r="E99" s="165" t="s">
        <v>145</v>
      </c>
      <c r="F99" s="92"/>
      <c r="G99" s="94"/>
      <c r="J99" s="96"/>
    </row>
    <row r="100" spans="1:10" ht="13.5" customHeight="1" x14ac:dyDescent="0.25">
      <c r="A100" s="91"/>
      <c r="B100" s="92"/>
      <c r="C100" s="93" t="s">
        <v>155</v>
      </c>
      <c r="D100" s="92"/>
      <c r="E100" s="93" t="s">
        <v>137</v>
      </c>
      <c r="F100" s="92"/>
      <c r="G100" s="94"/>
    </row>
    <row r="101" spans="1:10" ht="13.5" customHeight="1" x14ac:dyDescent="0.25">
      <c r="A101" s="91"/>
      <c r="B101" s="92"/>
      <c r="C101" s="93" t="s">
        <v>155</v>
      </c>
      <c r="D101" s="92"/>
      <c r="E101" s="93" t="s">
        <v>124</v>
      </c>
      <c r="F101" s="92"/>
      <c r="G101" s="94"/>
      <c r="J101" s="96"/>
    </row>
    <row r="102" spans="1:10" ht="13.5" customHeight="1" x14ac:dyDescent="0.25">
      <c r="A102" s="91"/>
      <c r="B102" s="92"/>
      <c r="C102" s="93" t="s">
        <v>155</v>
      </c>
      <c r="D102" s="92"/>
      <c r="E102" s="93" t="s">
        <v>143</v>
      </c>
      <c r="F102" s="92"/>
      <c r="G102" s="94"/>
    </row>
    <row r="103" spans="1:10" ht="13.5" customHeight="1" thickBot="1" x14ac:dyDescent="0.3">
      <c r="A103" s="166"/>
      <c r="B103" s="98"/>
      <c r="C103" s="93" t="s">
        <v>157</v>
      </c>
      <c r="D103" s="98"/>
      <c r="E103" s="93" t="s">
        <v>113</v>
      </c>
      <c r="F103" s="98"/>
      <c r="G103" s="99"/>
      <c r="J103" s="100">
        <f>DADOS!D$25</f>
        <v>0</v>
      </c>
    </row>
    <row r="104" spans="1:10" ht="13.5" customHeight="1" thickBot="1" x14ac:dyDescent="0.3">
      <c r="A104" s="67"/>
      <c r="B104" s="35"/>
      <c r="C104" s="35"/>
      <c r="D104" s="68"/>
      <c r="E104" s="35"/>
      <c r="F104" s="101" t="s">
        <v>46</v>
      </c>
      <c r="G104" s="102">
        <f>SUM(G70:G103)</f>
        <v>0</v>
      </c>
      <c r="H104" s="103" t="str">
        <f>IF(J104&gt;J103*0.05,"DIMINUIR VALOR",IF(J104&lt;-J103*0.05,"AUMENTAR VALOR",""))</f>
        <v/>
      </c>
      <c r="J104" s="104">
        <f>G104-J103</f>
        <v>0</v>
      </c>
    </row>
    <row r="105" spans="1:10" ht="66" hidden="1" customHeight="1" thickBot="1" x14ac:dyDescent="0.3">
      <c r="A105" s="78" t="s">
        <v>47</v>
      </c>
      <c r="B105" s="1"/>
      <c r="C105" s="78"/>
      <c r="D105" s="74"/>
      <c r="E105" s="79"/>
      <c r="F105" s="3"/>
      <c r="G105" s="3"/>
      <c r="J105" s="105"/>
    </row>
    <row r="106" spans="1:10" ht="13.5" hidden="1" customHeight="1" x14ac:dyDescent="0.25">
      <c r="A106" s="80" t="s">
        <v>39</v>
      </c>
      <c r="B106" s="53"/>
      <c r="C106" s="80" t="s">
        <v>40</v>
      </c>
      <c r="D106" s="81"/>
      <c r="E106" s="80" t="s">
        <v>41</v>
      </c>
      <c r="F106" s="66"/>
      <c r="G106" s="106" t="s">
        <v>42</v>
      </c>
      <c r="J106" s="105"/>
    </row>
    <row r="107" spans="1:10" ht="13.5" hidden="1" customHeight="1" thickBot="1" x14ac:dyDescent="0.3">
      <c r="A107" s="83" t="s">
        <v>43</v>
      </c>
      <c r="B107" s="107"/>
      <c r="C107" s="83" t="s">
        <v>43</v>
      </c>
      <c r="D107" s="85"/>
      <c r="E107" s="83" t="s">
        <v>44</v>
      </c>
      <c r="F107" s="84"/>
      <c r="G107" s="86"/>
      <c r="J107" s="105"/>
    </row>
    <row r="108" spans="1:10" ht="12.75" hidden="1" customHeight="1" x14ac:dyDescent="0.25">
      <c r="A108" s="108"/>
      <c r="B108" s="109"/>
      <c r="C108" s="110"/>
      <c r="D108" s="109"/>
      <c r="E108" s="110"/>
      <c r="F108" s="109"/>
      <c r="G108" s="111"/>
      <c r="J108" s="105"/>
    </row>
    <row r="109" spans="1:10" ht="12.75" hidden="1" customHeight="1" x14ac:dyDescent="0.25">
      <c r="A109" s="91"/>
      <c r="B109" s="92"/>
      <c r="C109" s="93"/>
      <c r="D109" s="92"/>
      <c r="E109" s="93"/>
      <c r="F109" s="92"/>
      <c r="G109" s="94"/>
      <c r="J109" s="96"/>
    </row>
    <row r="110" spans="1:10" ht="12.75" hidden="1" customHeight="1" x14ac:dyDescent="0.25">
      <c r="A110" s="91"/>
      <c r="B110" s="92"/>
      <c r="C110" s="93"/>
      <c r="D110" s="92"/>
      <c r="E110" s="93"/>
      <c r="F110" s="92"/>
      <c r="G110" s="94"/>
    </row>
    <row r="111" spans="1:10" ht="12.75" hidden="1" customHeight="1" thickBot="1" x14ac:dyDescent="0.3">
      <c r="A111" s="97"/>
      <c r="B111" s="98"/>
      <c r="C111" s="97"/>
      <c r="D111" s="98"/>
      <c r="E111" s="97"/>
      <c r="F111" s="98"/>
      <c r="G111" s="99"/>
      <c r="J111" s="100">
        <f>DADOS!E$25</f>
        <v>0</v>
      </c>
    </row>
    <row r="112" spans="1:10" ht="13.5" hidden="1" customHeight="1" thickBot="1" x14ac:dyDescent="0.3">
      <c r="A112" s="67"/>
      <c r="B112" s="35"/>
      <c r="C112" s="35"/>
      <c r="D112" s="68"/>
      <c r="E112" s="35"/>
      <c r="F112" s="112" t="s">
        <v>48</v>
      </c>
      <c r="G112" s="102">
        <f>SUM(G108:G111)</f>
        <v>0</v>
      </c>
      <c r="H112" s="103" t="str">
        <f>IF(J112&gt;J111*0.05,"DIMINUIR VALOR",IF(J112&lt;-J111*0.05,"AUMENTAR VALOR",""))</f>
        <v/>
      </c>
      <c r="J112" s="104">
        <f>G112-J111</f>
        <v>0</v>
      </c>
    </row>
    <row r="113" spans="1:10" ht="13.5" hidden="1" customHeight="1" thickBot="1" x14ac:dyDescent="0.3">
      <c r="A113" s="78" t="s">
        <v>49</v>
      </c>
      <c r="B113" s="1"/>
      <c r="C113" s="78"/>
      <c r="D113" s="74"/>
      <c r="E113" s="79"/>
      <c r="F113" s="3"/>
      <c r="G113" s="3"/>
      <c r="H113" s="103"/>
      <c r="J113" s="104"/>
    </row>
    <row r="114" spans="1:10" ht="13.5" hidden="1" customHeight="1" x14ac:dyDescent="0.25">
      <c r="A114" s="80" t="s">
        <v>39</v>
      </c>
      <c r="B114" s="53"/>
      <c r="C114" s="80" t="s">
        <v>40</v>
      </c>
      <c r="D114" s="81"/>
      <c r="E114" s="80" t="s">
        <v>41</v>
      </c>
      <c r="F114" s="66"/>
      <c r="G114" s="106" t="s">
        <v>42</v>
      </c>
      <c r="H114" s="103"/>
      <c r="J114" s="104"/>
    </row>
    <row r="115" spans="1:10" ht="13.5" hidden="1" customHeight="1" thickBot="1" x14ac:dyDescent="0.3">
      <c r="A115" s="83" t="s">
        <v>43</v>
      </c>
      <c r="B115" s="107"/>
      <c r="C115" s="83" t="s">
        <v>43</v>
      </c>
      <c r="D115" s="85"/>
      <c r="E115" s="83" t="s">
        <v>44</v>
      </c>
      <c r="F115" s="84"/>
      <c r="G115" s="86"/>
      <c r="H115" s="103"/>
      <c r="J115" s="104"/>
    </row>
    <row r="116" spans="1:10" ht="12.75" hidden="1" customHeight="1" x14ac:dyDescent="0.25">
      <c r="A116" s="108"/>
      <c r="B116" s="109"/>
      <c r="C116" s="110"/>
      <c r="D116" s="109"/>
      <c r="E116" s="110"/>
      <c r="F116" s="109"/>
      <c r="G116" s="111"/>
      <c r="H116" s="103"/>
      <c r="J116" s="104"/>
    </row>
    <row r="117" spans="1:10" ht="12.75" hidden="1" customHeight="1" x14ac:dyDescent="0.25">
      <c r="A117" s="91"/>
      <c r="B117" s="92"/>
      <c r="C117" s="93"/>
      <c r="D117" s="92"/>
      <c r="E117" s="93"/>
      <c r="F117" s="92"/>
      <c r="G117" s="94"/>
      <c r="H117" s="103"/>
      <c r="J117" s="104"/>
    </row>
    <row r="118" spans="1:10" ht="12.75" hidden="1" customHeight="1" x14ac:dyDescent="0.25">
      <c r="A118" s="91"/>
      <c r="B118" s="92"/>
      <c r="C118" s="93"/>
      <c r="D118" s="92"/>
      <c r="E118" s="93"/>
      <c r="F118" s="92"/>
      <c r="G118" s="94"/>
      <c r="H118" s="103"/>
      <c r="J118" s="104"/>
    </row>
    <row r="119" spans="1:10" ht="12.75" hidden="1" customHeight="1" x14ac:dyDescent="0.25">
      <c r="A119" s="91"/>
      <c r="B119" s="92"/>
      <c r="C119" s="93"/>
      <c r="D119" s="92"/>
      <c r="E119" s="93"/>
      <c r="F119" s="92"/>
      <c r="G119" s="94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3"/>
      <c r="B122" s="92"/>
      <c r="C122" s="93"/>
      <c r="D122" s="92"/>
      <c r="E122" s="93"/>
      <c r="F122" s="92"/>
      <c r="G122" s="94"/>
      <c r="H122" s="103"/>
      <c r="J122" s="96"/>
    </row>
    <row r="123" spans="1:10" ht="12.75" hidden="1" customHeight="1" x14ac:dyDescent="0.25">
      <c r="A123" s="93"/>
      <c r="B123" s="92"/>
      <c r="C123" s="93"/>
      <c r="D123" s="92"/>
      <c r="E123" s="93"/>
      <c r="F123" s="92"/>
      <c r="G123" s="94"/>
      <c r="H123" s="103"/>
    </row>
    <row r="124" spans="1:10" ht="12.75" hidden="1" customHeight="1" thickBot="1" x14ac:dyDescent="0.3">
      <c r="A124" s="97"/>
      <c r="B124" s="98"/>
      <c r="C124" s="97"/>
      <c r="D124" s="98"/>
      <c r="E124" s="97"/>
      <c r="F124" s="98"/>
      <c r="G124" s="99"/>
      <c r="H124" s="103"/>
      <c r="J124" s="100">
        <f>DADOS!F$25</f>
        <v>0</v>
      </c>
    </row>
    <row r="125" spans="1:10" ht="13.5" hidden="1" customHeight="1" thickBot="1" x14ac:dyDescent="0.3">
      <c r="A125" s="67"/>
      <c r="B125" s="35"/>
      <c r="C125" s="35"/>
      <c r="D125" s="68"/>
      <c r="E125" s="35"/>
      <c r="F125" s="112" t="s">
        <v>50</v>
      </c>
      <c r="G125" s="102">
        <f>SUM(G116:G124)</f>
        <v>0</v>
      </c>
      <c r="H125" s="103" t="str">
        <f>IF(J125&gt;J124*0.05,"DIMINUIR VALOR",IF(J125&lt;-J124*0.05,"AUMENTAR VALOR",""))</f>
        <v/>
      </c>
      <c r="J125" s="104">
        <f>G125-J124</f>
        <v>0</v>
      </c>
    </row>
    <row r="126" spans="1:10" ht="13.5" hidden="1" customHeight="1" thickBot="1" x14ac:dyDescent="0.3">
      <c r="A126" s="78" t="s">
        <v>51</v>
      </c>
      <c r="B126" s="1"/>
      <c r="C126" s="78"/>
      <c r="D126" s="74"/>
      <c r="E126" s="79"/>
      <c r="F126" s="3"/>
      <c r="G126" s="3"/>
      <c r="H126" s="103"/>
      <c r="J126" s="104"/>
    </row>
    <row r="127" spans="1:10" ht="13.5" hidden="1" customHeight="1" x14ac:dyDescent="0.25">
      <c r="A127" s="80" t="s">
        <v>39</v>
      </c>
      <c r="B127" s="53"/>
      <c r="C127" s="80" t="s">
        <v>40</v>
      </c>
      <c r="D127" s="81"/>
      <c r="E127" s="80" t="s">
        <v>41</v>
      </c>
      <c r="F127" s="66"/>
      <c r="G127" s="106" t="s">
        <v>42</v>
      </c>
      <c r="H127" s="103"/>
      <c r="J127" s="104"/>
    </row>
    <row r="128" spans="1:10" ht="13.5" hidden="1" customHeight="1" thickBot="1" x14ac:dyDescent="0.3">
      <c r="A128" s="83" t="s">
        <v>43</v>
      </c>
      <c r="B128" s="107"/>
      <c r="C128" s="83" t="s">
        <v>43</v>
      </c>
      <c r="D128" s="85"/>
      <c r="E128" s="83" t="s">
        <v>44</v>
      </c>
      <c r="F128" s="84"/>
      <c r="G128" s="86"/>
      <c r="H128" s="103"/>
      <c r="J128" s="104"/>
    </row>
    <row r="129" spans="1:10" ht="12.75" hidden="1" customHeight="1" x14ac:dyDescent="0.25">
      <c r="A129" s="108"/>
      <c r="B129" s="109"/>
      <c r="C129" s="110"/>
      <c r="D129" s="109"/>
      <c r="E129" s="110"/>
      <c r="F129" s="109"/>
      <c r="G129" s="111"/>
      <c r="H129" s="103"/>
      <c r="J129" s="104"/>
    </row>
    <row r="130" spans="1:10" ht="12.75" hidden="1" customHeight="1" x14ac:dyDescent="0.25">
      <c r="A130" s="91"/>
      <c r="B130" s="92"/>
      <c r="C130" s="93"/>
      <c r="D130" s="92"/>
      <c r="E130" s="93"/>
      <c r="F130" s="92"/>
      <c r="G130" s="94"/>
      <c r="H130" s="103"/>
      <c r="J130" s="104"/>
    </row>
    <row r="131" spans="1:10" ht="12.75" hidden="1" customHeight="1" x14ac:dyDescent="0.25">
      <c r="A131" s="91"/>
      <c r="B131" s="92"/>
      <c r="C131" s="93"/>
      <c r="D131" s="92"/>
      <c r="E131" s="93"/>
      <c r="F131" s="92"/>
      <c r="G131" s="94"/>
      <c r="H131" s="103"/>
      <c r="J131" s="104"/>
    </row>
    <row r="132" spans="1:10" ht="12.75" hidden="1" customHeight="1" x14ac:dyDescent="0.25">
      <c r="A132" s="91"/>
      <c r="B132" s="92"/>
      <c r="C132" s="93"/>
      <c r="D132" s="92"/>
      <c r="E132" s="93"/>
      <c r="F132" s="92"/>
      <c r="G132" s="94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113"/>
      <c r="B134" s="114"/>
      <c r="C134" s="115"/>
      <c r="D134" s="114"/>
      <c r="E134" s="115"/>
      <c r="F134" s="114"/>
      <c r="G134" s="116"/>
      <c r="H134" s="103"/>
      <c r="J134" s="96"/>
    </row>
    <row r="135" spans="1:10" ht="12.75" hidden="1" customHeight="1" x14ac:dyDescent="0.25">
      <c r="A135" s="113"/>
      <c r="B135" s="114"/>
      <c r="C135" s="115"/>
      <c r="D135" s="114"/>
      <c r="E135" s="115"/>
      <c r="F135" s="114"/>
      <c r="G135" s="116"/>
      <c r="H135" s="103"/>
    </row>
    <row r="136" spans="1:10" ht="12.75" hidden="1" customHeight="1" thickBot="1" x14ac:dyDescent="0.3">
      <c r="A136" s="97"/>
      <c r="B136" s="98"/>
      <c r="C136" s="97"/>
      <c r="D136" s="98"/>
      <c r="E136" s="97"/>
      <c r="F136" s="98"/>
      <c r="G136" s="99"/>
      <c r="H136" s="103"/>
      <c r="J136" s="100">
        <f>DADOS!G$25</f>
        <v>0</v>
      </c>
    </row>
    <row r="137" spans="1:10" ht="13.5" hidden="1" customHeight="1" thickBot="1" x14ac:dyDescent="0.3">
      <c r="A137" s="67"/>
      <c r="B137" s="35"/>
      <c r="C137" s="35"/>
      <c r="D137" s="68"/>
      <c r="E137" s="35"/>
      <c r="F137" s="112" t="s">
        <v>52</v>
      </c>
      <c r="G137" s="102">
        <f>SUM(G129:G136)</f>
        <v>0</v>
      </c>
      <c r="H137" s="103" t="str">
        <f>IF(J137&gt;J136*0.05,"DIMINUIR VALOR",IF(J137&lt;-J136*0.05,"AUMENTAR VALOR",""))</f>
        <v/>
      </c>
      <c r="J137" s="104">
        <f>G137-J136</f>
        <v>0</v>
      </c>
    </row>
    <row r="138" spans="1:10" ht="13.5" hidden="1" customHeight="1" x14ac:dyDescent="0.25">
      <c r="A138" s="78" t="s">
        <v>53</v>
      </c>
      <c r="B138" s="1"/>
      <c r="C138" s="78"/>
      <c r="D138" s="74"/>
      <c r="E138" s="79"/>
      <c r="F138" s="3"/>
      <c r="G138" s="3"/>
      <c r="H138" s="103"/>
      <c r="J138" s="104"/>
    </row>
    <row r="139" spans="1:10" ht="13.5" hidden="1" customHeight="1" x14ac:dyDescent="0.25">
      <c r="A139" s="80" t="s">
        <v>39</v>
      </c>
      <c r="B139" s="53"/>
      <c r="C139" s="80" t="s">
        <v>40</v>
      </c>
      <c r="D139" s="81"/>
      <c r="E139" s="80" t="s">
        <v>41</v>
      </c>
      <c r="F139" s="66"/>
      <c r="G139" s="106" t="s">
        <v>42</v>
      </c>
      <c r="H139" s="103"/>
      <c r="J139" s="104"/>
    </row>
    <row r="140" spans="1:10" ht="13.5" hidden="1" customHeight="1" x14ac:dyDescent="0.25">
      <c r="A140" s="83" t="s">
        <v>43</v>
      </c>
      <c r="B140" s="107"/>
      <c r="C140" s="83" t="s">
        <v>43</v>
      </c>
      <c r="D140" s="85"/>
      <c r="E140" s="83" t="s">
        <v>44</v>
      </c>
      <c r="F140" s="84"/>
      <c r="G140" s="86"/>
      <c r="H140" s="103"/>
      <c r="J140" s="104"/>
    </row>
    <row r="141" spans="1:10" ht="12.75" hidden="1" customHeight="1" x14ac:dyDescent="0.25">
      <c r="A141" s="110"/>
      <c r="B141" s="109"/>
      <c r="C141" s="110"/>
      <c r="D141" s="109"/>
      <c r="E141" s="110"/>
      <c r="F141" s="109"/>
      <c r="G141" s="111"/>
      <c r="H141" s="103"/>
      <c r="J141" s="104"/>
    </row>
    <row r="142" spans="1:10" ht="12.75" hidden="1" customHeight="1" x14ac:dyDescent="0.25">
      <c r="A142" s="97"/>
      <c r="B142" s="98"/>
      <c r="C142" s="97"/>
      <c r="D142" s="98"/>
      <c r="E142" s="97"/>
      <c r="F142" s="98"/>
      <c r="G142" s="99"/>
      <c r="H142" s="103"/>
      <c r="J142" s="104"/>
    </row>
    <row r="143" spans="1:10" ht="13.5" hidden="1" customHeight="1" x14ac:dyDescent="0.25">
      <c r="A143" s="67"/>
      <c r="B143" s="35"/>
      <c r="C143" s="35"/>
      <c r="D143" s="68"/>
      <c r="E143" s="35"/>
      <c r="F143" s="117" t="s">
        <v>54</v>
      </c>
      <c r="G143" s="118">
        <f>SUM(G141:G142)</f>
        <v>0</v>
      </c>
      <c r="H143" s="103"/>
      <c r="J143" s="104"/>
    </row>
    <row r="144" spans="1:10" ht="13.5" hidden="1" customHeight="1" thickBot="1" x14ac:dyDescent="0.3">
      <c r="A144" s="78" t="s">
        <v>55</v>
      </c>
      <c r="B144" s="1"/>
      <c r="C144" s="78"/>
      <c r="D144" s="74"/>
      <c r="E144" s="79"/>
      <c r="F144" s="3"/>
      <c r="G144" s="3"/>
      <c r="H144" s="103"/>
      <c r="J144" s="104"/>
    </row>
    <row r="145" spans="1:10" ht="13.5" hidden="1" customHeight="1" x14ac:dyDescent="0.25">
      <c r="A145" s="80" t="s">
        <v>39</v>
      </c>
      <c r="B145" s="53"/>
      <c r="C145" s="80" t="s">
        <v>40</v>
      </c>
      <c r="D145" s="81"/>
      <c r="E145" s="80" t="s">
        <v>41</v>
      </c>
      <c r="F145" s="66"/>
      <c r="G145" s="106" t="s">
        <v>42</v>
      </c>
      <c r="H145" s="103"/>
      <c r="J145" s="104"/>
    </row>
    <row r="146" spans="1:10" ht="13.5" hidden="1" customHeight="1" thickBot="1" x14ac:dyDescent="0.3">
      <c r="A146" s="83" t="s">
        <v>43</v>
      </c>
      <c r="B146" s="107"/>
      <c r="C146" s="83" t="s">
        <v>43</v>
      </c>
      <c r="D146" s="85"/>
      <c r="E146" s="83" t="s">
        <v>44</v>
      </c>
      <c r="F146" s="84"/>
      <c r="G146" s="86"/>
      <c r="H146" s="103"/>
      <c r="J146" s="104"/>
    </row>
    <row r="147" spans="1:10" ht="12.75" hidden="1" customHeight="1" x14ac:dyDescent="0.25">
      <c r="A147" s="108"/>
      <c r="B147" s="109"/>
      <c r="C147" s="110"/>
      <c r="D147" s="109"/>
      <c r="E147" s="110"/>
      <c r="F147" s="109"/>
      <c r="G147" s="111"/>
      <c r="H147" s="103"/>
      <c r="J147" s="96"/>
    </row>
    <row r="148" spans="1:10" ht="12.75" hidden="1" customHeight="1" x14ac:dyDescent="0.25">
      <c r="A148" s="91"/>
      <c r="B148" s="92"/>
      <c r="C148" s="93"/>
      <c r="D148" s="92"/>
      <c r="E148" s="93"/>
      <c r="F148" s="92"/>
      <c r="G148" s="94"/>
      <c r="H148" s="103"/>
    </row>
    <row r="149" spans="1:10" ht="12.75" hidden="1" customHeight="1" x14ac:dyDescent="0.25">
      <c r="A149" s="93"/>
      <c r="B149" s="92"/>
      <c r="C149" s="93"/>
      <c r="D149" s="92"/>
      <c r="E149" s="93"/>
      <c r="F149" s="92"/>
      <c r="G149" s="94"/>
      <c r="H149" s="103"/>
      <c r="J149" s="100">
        <f>DADOS!I$25</f>
        <v>0</v>
      </c>
    </row>
    <row r="150" spans="1:10" ht="12.75" hidden="1" customHeight="1" x14ac:dyDescent="0.25">
      <c r="A150" s="93"/>
      <c r="B150" s="92"/>
      <c r="C150" s="93"/>
      <c r="D150" s="92"/>
      <c r="E150" s="93"/>
      <c r="F150" s="92"/>
      <c r="G150" s="94"/>
      <c r="H150" s="103" t="str">
        <f>IF(J150&gt;J149*0.05,"DIMINUIR VALOR",IF(J150&lt;-J149*0.05,"AUMENTAR VALOR",""))</f>
        <v/>
      </c>
      <c r="J150" s="104">
        <f>G152-J149</f>
        <v>0</v>
      </c>
    </row>
    <row r="151" spans="1:10" ht="12.75" hidden="1" customHeight="1" thickBot="1" x14ac:dyDescent="0.3">
      <c r="A151" s="97"/>
      <c r="B151" s="98"/>
      <c r="C151" s="97"/>
      <c r="D151" s="98"/>
      <c r="E151" s="97"/>
      <c r="F151" s="98"/>
      <c r="G151" s="99"/>
      <c r="H151" s="103"/>
      <c r="J151" s="119"/>
    </row>
    <row r="152" spans="1:10" ht="13.5" hidden="1" customHeight="1" thickBot="1" x14ac:dyDescent="0.3">
      <c r="A152" s="67"/>
      <c r="B152" s="35"/>
      <c r="C152" s="35"/>
      <c r="D152" s="68"/>
      <c r="E152" s="35"/>
      <c r="F152" s="112" t="s">
        <v>56</v>
      </c>
      <c r="G152" s="102">
        <f>SUM(G147:G151)</f>
        <v>0</v>
      </c>
      <c r="H152" s="103"/>
      <c r="J152" s="100">
        <f>DADOS!J$25</f>
        <v>0</v>
      </c>
    </row>
    <row r="153" spans="1:10" ht="13.5" hidden="1" customHeight="1" thickBot="1" x14ac:dyDescent="0.3">
      <c r="A153" s="67"/>
      <c r="B153" s="35"/>
      <c r="C153" s="35"/>
      <c r="D153" s="35"/>
      <c r="E153" s="35"/>
      <c r="F153" s="101" t="s">
        <v>57</v>
      </c>
      <c r="G153" s="102">
        <f>SUM(G152+G143+G137+G125+G112)</f>
        <v>0</v>
      </c>
      <c r="H153" s="103" t="str">
        <f>IF(J153&gt;J152*0.05,"DIMINUIR VALOR",IF(J153&lt;-J152*0.05,"AUMENTAR VALOR",""))</f>
        <v/>
      </c>
      <c r="J153" s="104">
        <f>G153-J152</f>
        <v>0</v>
      </c>
    </row>
    <row r="154" spans="1:10" ht="13.5" hidden="1" customHeight="1" thickBot="1" x14ac:dyDescent="0.3">
      <c r="A154" s="43"/>
      <c r="B154" s="45"/>
      <c r="C154" s="45"/>
      <c r="D154" s="45"/>
      <c r="E154" s="45"/>
      <c r="F154" s="120" t="s">
        <v>58</v>
      </c>
      <c r="G154" s="121">
        <f>SUM(G153+G104)</f>
        <v>0</v>
      </c>
      <c r="H154" s="103" t="str">
        <f>IF(G154&gt;J154,"DIMINUIR VALOR",IF(G154&lt;J154,"AUMENTAR VALOR",""))</f>
        <v/>
      </c>
      <c r="J154" s="119">
        <f>J103+J152</f>
        <v>0</v>
      </c>
    </row>
    <row r="155" spans="1:10" ht="27" customHeight="1" x14ac:dyDescent="0.25">
      <c r="A155" s="190" t="s">
        <v>59</v>
      </c>
      <c r="B155" s="190"/>
      <c r="C155" s="190"/>
      <c r="D155" s="190"/>
      <c r="E155" s="190"/>
      <c r="F155" s="190"/>
      <c r="G155" s="190"/>
      <c r="H155" s="103"/>
      <c r="J155" s="104"/>
    </row>
    <row r="156" spans="1:10" ht="13.5" customHeight="1" x14ac:dyDescent="0.25">
      <c r="B156" s="76" t="s">
        <v>60</v>
      </c>
      <c r="C156" t="str">
        <f>C47</f>
        <v>02 de junho de 2021.</v>
      </c>
      <c r="H156" s="103"/>
      <c r="J156" s="104"/>
    </row>
    <row r="157" spans="1:10" ht="18.75" customHeight="1" x14ac:dyDescent="0.25">
      <c r="H157" s="103"/>
      <c r="J157" s="104"/>
    </row>
    <row r="158" spans="1:10" ht="11.25" customHeight="1" x14ac:dyDescent="0.25">
      <c r="H158" s="103"/>
      <c r="J158" s="104"/>
    </row>
    <row r="159" spans="1:10" x14ac:dyDescent="0.25">
      <c r="H159" s="103"/>
      <c r="J159" s="104"/>
    </row>
    <row r="160" spans="1:10" hidden="1" x14ac:dyDescent="0.25"/>
    <row r="161" spans="1:7" hidden="1" x14ac:dyDescent="0.25"/>
    <row r="162" spans="1:7" hidden="1" x14ac:dyDescent="0.25"/>
    <row r="163" spans="1:7" hidden="1" x14ac:dyDescent="0.25"/>
    <row r="169" spans="1:7" x14ac:dyDescent="0.25">
      <c r="B169" s="9"/>
    </row>
    <row r="170" spans="1:7" x14ac:dyDescent="0.25">
      <c r="B170" s="9"/>
    </row>
    <row r="171" spans="1:7" ht="15.75" x14ac:dyDescent="0.25">
      <c r="A171" s="122" t="s">
        <v>61</v>
      </c>
      <c r="B171" s="123"/>
      <c r="C171" s="122"/>
      <c r="D171" s="124"/>
      <c r="E171" s="3"/>
      <c r="F171" s="3"/>
      <c r="G171" s="3"/>
    </row>
    <row r="172" spans="1:7" x14ac:dyDescent="0.25">
      <c r="B172" s="9"/>
    </row>
    <row r="173" spans="1:7" x14ac:dyDescent="0.25">
      <c r="B173" s="7"/>
    </row>
    <row r="174" spans="1:7" x14ac:dyDescent="0.25">
      <c r="A174" s="10" t="s">
        <v>62</v>
      </c>
      <c r="B174" s="10"/>
      <c r="C174" s="10"/>
      <c r="D174" s="10"/>
      <c r="E174" s="10"/>
    </row>
    <row r="175" spans="1:7" x14ac:dyDescent="0.25">
      <c r="A175" t="s">
        <v>63</v>
      </c>
    </row>
    <row r="176" spans="1:7" x14ac:dyDescent="0.25">
      <c r="A176" s="12">
        <f>C16</f>
        <v>5</v>
      </c>
      <c r="B176" s="125" t="s">
        <v>64</v>
      </c>
      <c r="C176" t="str">
        <f>A13</f>
        <v>TERMO DE COLABORAÇÃO</v>
      </c>
      <c r="D176" s="10"/>
      <c r="E176" s="10" t="str">
        <f>D13</f>
        <v>169/2024</v>
      </c>
      <c r="F176" s="12" t="str">
        <f>E13</f>
        <v>ADITAMENTO</v>
      </c>
      <c r="G176" s="11">
        <f>F13</f>
        <v>0</v>
      </c>
    </row>
    <row r="177" spans="1:4" x14ac:dyDescent="0.25">
      <c r="A177" s="10"/>
    </row>
    <row r="178" spans="1:4" x14ac:dyDescent="0.25">
      <c r="A178" s="10"/>
      <c r="B178" s="12" t="s">
        <v>60</v>
      </c>
      <c r="C178" s="10" t="str">
        <f>C47</f>
        <v>02 de junho de 2021.</v>
      </c>
      <c r="D178" s="12"/>
    </row>
    <row r="179" spans="1:4" x14ac:dyDescent="0.25">
      <c r="A179" s="10"/>
    </row>
    <row r="180" spans="1:4" x14ac:dyDescent="0.25">
      <c r="A180" s="10"/>
    </row>
    <row r="182" spans="1:4" x14ac:dyDescent="0.25">
      <c r="A182" s="10"/>
    </row>
    <row r="186" spans="1:4" x14ac:dyDescent="0.25">
      <c r="C186" s="12"/>
      <c r="D186" s="12"/>
    </row>
  </sheetData>
  <sheetProtection algorithmName="SHA-512" hashValue="irASYn3ktvc0GCxIMyHHG/+avoCxikj+LFQMmy9r0njSdNQYIsY+ACJrft2HqHVaOGB/lQWpE6LMfj/CAEx6Tg==" saltValue="UKEmXScT/N1Y4G7ZSWeyGg==" spinCount="100000" sheet="1" objects="1" scenarios="1" selectLockedCells="1" selectUnlockedCells="1"/>
  <mergeCells count="6">
    <mergeCell ref="A155:G155"/>
    <mergeCell ref="A18:B19"/>
    <mergeCell ref="C18:D19"/>
    <mergeCell ref="E18:E19"/>
    <mergeCell ref="F18:F19"/>
    <mergeCell ref="A45:G45"/>
  </mergeCells>
  <conditionalFormatting sqref="A30">
    <cfRule type="cellIs" dxfId="153" priority="1" operator="notEqual">
      <formula>$D$20</formula>
    </cfRule>
    <cfRule type="cellIs" dxfId="152" priority="2" operator="notEqual">
      <formula>$G$26</formula>
    </cfRule>
  </conditionalFormatting>
  <conditionalFormatting sqref="G20">
    <cfRule type="cellIs" dxfId="151" priority="3" operator="notEqual">
      <formula>$D$20</formula>
    </cfRule>
  </conditionalFormatting>
  <conditionalFormatting sqref="J104">
    <cfRule type="cellIs" dxfId="150" priority="22" operator="notBetween">
      <formula>$J$103*0.05</formula>
      <formula>-$J$103*0.05</formula>
    </cfRule>
    <cfRule type="cellIs" dxfId="149" priority="23" operator="greaterThan">
      <formula>$J$103*0.05</formula>
    </cfRule>
    <cfRule type="cellIs" priority="24" operator="greaterThan">
      <formula>$J$103*0.05</formula>
    </cfRule>
  </conditionalFormatting>
  <conditionalFormatting sqref="J112">
    <cfRule type="cellIs" dxfId="148" priority="14" operator="notBetween">
      <formula>$J$103*0.05</formula>
      <formula>-$J$103*0.05</formula>
    </cfRule>
    <cfRule type="cellIs" dxfId="147" priority="15" operator="greaterThan">
      <formula>$J$103*0.05</formula>
    </cfRule>
    <cfRule type="cellIs" priority="16" operator="greaterThan">
      <formula>$J$103*0.05</formula>
    </cfRule>
  </conditionalFormatting>
  <conditionalFormatting sqref="J113:J121 J126:J133 J138:J146 J155:J159">
    <cfRule type="cellIs" dxfId="146" priority="25" operator="notEqual">
      <formula>"""0"""</formula>
    </cfRule>
  </conditionalFormatting>
  <conditionalFormatting sqref="J125">
    <cfRule type="cellIs" dxfId="145" priority="11" operator="notBetween">
      <formula>$J$103*0.05</formula>
      <formula>-$J$103*0.05</formula>
    </cfRule>
    <cfRule type="cellIs" dxfId="144" priority="12" operator="greaterThan">
      <formula>$J$103*0.05</formula>
    </cfRule>
    <cfRule type="cellIs" priority="13" operator="greaterThan">
      <formula>$J$103*0.05</formula>
    </cfRule>
  </conditionalFormatting>
  <conditionalFormatting sqref="J137">
    <cfRule type="cellIs" dxfId="143" priority="8" operator="notBetween">
      <formula>$J$103*0.05</formula>
      <formula>-$J$103*0.05</formula>
    </cfRule>
    <cfRule type="cellIs" dxfId="142" priority="9" operator="greaterThan">
      <formula>$J$103*0.05</formula>
    </cfRule>
    <cfRule type="cellIs" priority="10" operator="greaterThan">
      <formula>$J$103*0.05</formula>
    </cfRule>
  </conditionalFormatting>
  <conditionalFormatting sqref="J150">
    <cfRule type="cellIs" dxfId="141" priority="5" operator="notBetween">
      <formula>$J$103*0.05</formula>
      <formula>-$J$103*0.05</formula>
    </cfRule>
    <cfRule type="cellIs" dxfId="140" priority="6" operator="greaterThan">
      <formula>$J$103*0.05</formula>
    </cfRule>
    <cfRule type="cellIs" priority="7" operator="greaterThan">
      <formula>$J$103*0.05</formula>
    </cfRule>
  </conditionalFormatting>
  <conditionalFormatting sqref="J153">
    <cfRule type="cellIs" dxfId="139" priority="17" operator="notBetween">
      <formula>$J$103*0.05</formula>
      <formula>-$J$103*0.05</formula>
    </cfRule>
    <cfRule type="cellIs" dxfId="138" priority="18" operator="greaterThan">
      <formula>$J$103*0.05</formula>
    </cfRule>
    <cfRule type="cellIs" priority="19" operator="greaterThan">
      <formula>$J$103*0.05</formula>
    </cfRule>
  </conditionalFormatting>
  <conditionalFormatting sqref="J154">
    <cfRule type="cellIs" dxfId="137" priority="4" operator="notEqual">
      <formula>$G$154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86"/>
  <sheetViews>
    <sheetView view="pageLayout" topLeftCell="A8" zoomScaleNormal="100" workbookViewId="0">
      <selection activeCell="A53" sqref="A5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6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DADOS!C26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0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115</v>
      </c>
      <c r="C30" s="155"/>
      <c r="D30" s="155"/>
      <c r="E30" s="155"/>
      <c r="F30" s="48"/>
    </row>
    <row r="31" spans="1:7" ht="15" customHeight="1" thickBot="1" x14ac:dyDescent="0.3">
      <c r="A31" s="47"/>
      <c r="C31" s="162" t="s">
        <v>116</v>
      </c>
      <c r="D31" s="51">
        <f>G25</f>
        <v>0</v>
      </c>
      <c r="E31" s="52" t="s">
        <v>16</v>
      </c>
      <c r="F31" s="155"/>
    </row>
    <row r="32" spans="1:7" ht="15.75" thickBot="1" x14ac:dyDescent="0.3">
      <c r="A32" s="53" t="s">
        <v>17</v>
      </c>
      <c r="B32" s="53"/>
      <c r="C32" s="53"/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DADOS!B$26</f>
        <v>junho</v>
      </c>
      <c r="E35" s="66"/>
      <c r="F35" s="158" t="s">
        <v>9</v>
      </c>
      <c r="G35" s="41">
        <f>G104</f>
        <v>0</v>
      </c>
    </row>
    <row r="36" spans="1:7" ht="15.75" hidden="1" thickBot="1" x14ac:dyDescent="0.3">
      <c r="A36" s="156" t="s">
        <v>27</v>
      </c>
      <c r="B36" s="18"/>
      <c r="C36" s="19"/>
      <c r="D36" s="157" t="str">
        <f>DADOS!B$26</f>
        <v>junho</v>
      </c>
      <c r="E36" s="66"/>
      <c r="F36" s="158" t="s">
        <v>9</v>
      </c>
      <c r="G36" s="41">
        <f>G112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DADOS!B$26</f>
        <v>junho</v>
      </c>
      <c r="E37" s="66"/>
      <c r="F37" s="158" t="s">
        <v>9</v>
      </c>
      <c r="G37" s="41">
        <f>G125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DADOS!B$26</f>
        <v>junho</v>
      </c>
      <c r="E38" s="66"/>
      <c r="F38" s="158" t="s">
        <v>9</v>
      </c>
      <c r="G38" s="41">
        <f>G137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DADOS!B$26</f>
        <v>junho</v>
      </c>
      <c r="E39" s="66"/>
      <c r="F39" s="158" t="s">
        <v>9</v>
      </c>
      <c r="G39" s="41">
        <f>G143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DADOS!B$26</f>
        <v>junho</v>
      </c>
      <c r="E40" s="19"/>
      <c r="F40" s="158" t="s">
        <v>9</v>
      </c>
      <c r="G40" s="41">
        <f>G152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0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SUM(G20:G23)-G41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161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6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87"/>
      <c r="B70" s="88"/>
      <c r="C70" s="164" t="s">
        <v>45</v>
      </c>
      <c r="D70" s="88"/>
      <c r="E70" s="164" t="s">
        <v>117</v>
      </c>
      <c r="F70" s="88"/>
      <c r="G70" s="89"/>
      <c r="L70" s="90"/>
    </row>
    <row r="71" spans="1:12" ht="13.5" customHeight="1" x14ac:dyDescent="0.25">
      <c r="A71" s="91"/>
      <c r="B71" s="92"/>
      <c r="C71" s="165" t="s">
        <v>45</v>
      </c>
      <c r="D71" s="92"/>
      <c r="E71" s="165" t="s">
        <v>118</v>
      </c>
      <c r="F71" s="92"/>
      <c r="G71" s="94"/>
      <c r="L71" s="95"/>
    </row>
    <row r="72" spans="1:12" ht="13.5" customHeight="1" x14ac:dyDescent="0.25">
      <c r="A72" s="91"/>
      <c r="B72" s="92"/>
      <c r="C72" s="165" t="s">
        <v>45</v>
      </c>
      <c r="D72" s="92"/>
      <c r="E72" s="93" t="s">
        <v>151</v>
      </c>
      <c r="F72" s="92"/>
      <c r="G72" s="94"/>
    </row>
    <row r="73" spans="1:12" ht="13.5" customHeight="1" x14ac:dyDescent="0.25">
      <c r="A73" s="91"/>
      <c r="B73" s="92"/>
      <c r="C73" s="165" t="s">
        <v>45</v>
      </c>
      <c r="D73" s="92"/>
      <c r="E73" s="165" t="s">
        <v>119</v>
      </c>
      <c r="F73" s="92"/>
      <c r="G73" s="94"/>
    </row>
    <row r="74" spans="1:12" ht="13.5" customHeight="1" x14ac:dyDescent="0.25">
      <c r="A74" s="91"/>
      <c r="B74" s="92"/>
      <c r="C74" s="165" t="s">
        <v>45</v>
      </c>
      <c r="D74" s="92"/>
      <c r="E74" s="165" t="s">
        <v>121</v>
      </c>
      <c r="F74" s="92"/>
      <c r="G74" s="94"/>
    </row>
    <row r="75" spans="1:12" ht="13.5" customHeight="1" x14ac:dyDescent="0.25">
      <c r="A75" s="91"/>
      <c r="B75" s="92"/>
      <c r="C75" s="165" t="s">
        <v>45</v>
      </c>
      <c r="D75" s="92"/>
      <c r="E75" s="165" t="s">
        <v>122</v>
      </c>
      <c r="F75" s="92"/>
      <c r="G75" s="94"/>
    </row>
    <row r="76" spans="1:12" ht="13.5" customHeight="1" x14ac:dyDescent="0.25">
      <c r="A76" s="91"/>
      <c r="B76" s="92"/>
      <c r="C76" s="165" t="s">
        <v>45</v>
      </c>
      <c r="D76" s="92"/>
      <c r="E76" s="165" t="s">
        <v>137</v>
      </c>
      <c r="F76" s="92"/>
      <c r="G76" s="94"/>
    </row>
    <row r="77" spans="1:12" ht="13.5" customHeight="1" x14ac:dyDescent="0.25">
      <c r="A77" s="91"/>
      <c r="B77" s="92"/>
      <c r="C77" s="165" t="s">
        <v>45</v>
      </c>
      <c r="D77" s="92"/>
      <c r="E77" s="165" t="s">
        <v>136</v>
      </c>
      <c r="F77" s="92"/>
      <c r="G77" s="94"/>
    </row>
    <row r="78" spans="1:12" ht="13.5" customHeight="1" x14ac:dyDescent="0.25">
      <c r="A78" s="91"/>
      <c r="B78" s="92"/>
      <c r="C78" s="165" t="s">
        <v>45</v>
      </c>
      <c r="D78" s="92"/>
      <c r="E78" s="165" t="s">
        <v>128</v>
      </c>
      <c r="F78" s="92"/>
      <c r="G78" s="94"/>
    </row>
    <row r="79" spans="1:12" ht="13.5" customHeight="1" x14ac:dyDescent="0.25">
      <c r="A79" s="91"/>
      <c r="B79" s="92"/>
      <c r="C79" s="165" t="s">
        <v>45</v>
      </c>
      <c r="D79" s="92"/>
      <c r="E79" s="165" t="s">
        <v>131</v>
      </c>
      <c r="F79" s="92"/>
      <c r="G79" s="94"/>
    </row>
    <row r="80" spans="1:12" ht="13.5" customHeight="1" x14ac:dyDescent="0.25">
      <c r="A80" s="91"/>
      <c r="B80" s="92"/>
      <c r="C80" s="165" t="s">
        <v>45</v>
      </c>
      <c r="D80" s="92"/>
      <c r="E80" s="165" t="s">
        <v>132</v>
      </c>
      <c r="F80" s="92"/>
      <c r="G80" s="94"/>
    </row>
    <row r="81" spans="1:7" ht="13.5" customHeight="1" x14ac:dyDescent="0.25">
      <c r="A81" s="91"/>
      <c r="B81" s="92"/>
      <c r="C81" s="165" t="s">
        <v>45</v>
      </c>
      <c r="D81" s="92"/>
      <c r="E81" s="165" t="s">
        <v>123</v>
      </c>
      <c r="F81" s="92"/>
      <c r="G81" s="94"/>
    </row>
    <row r="82" spans="1:7" ht="13.5" customHeight="1" x14ac:dyDescent="0.25">
      <c r="A82" s="91"/>
      <c r="B82" s="92"/>
      <c r="C82" s="165" t="s">
        <v>45</v>
      </c>
      <c r="D82" s="92"/>
      <c r="E82" s="165" t="s">
        <v>124</v>
      </c>
      <c r="F82" s="92"/>
      <c r="G82" s="94"/>
    </row>
    <row r="83" spans="1:7" ht="13.5" customHeight="1" x14ac:dyDescent="0.25">
      <c r="A83" s="91"/>
      <c r="B83" s="92"/>
      <c r="C83" s="165" t="s">
        <v>45</v>
      </c>
      <c r="D83" s="92"/>
      <c r="E83" s="165" t="s">
        <v>125</v>
      </c>
      <c r="F83" s="92"/>
      <c r="G83" s="94"/>
    </row>
    <row r="84" spans="1:7" ht="13.5" customHeight="1" x14ac:dyDescent="0.25">
      <c r="A84" s="91"/>
      <c r="B84" s="92"/>
      <c r="C84" s="165" t="s">
        <v>45</v>
      </c>
      <c r="D84" s="92"/>
      <c r="E84" s="165" t="s">
        <v>129</v>
      </c>
      <c r="F84" s="92"/>
      <c r="G84" s="94"/>
    </row>
    <row r="85" spans="1:7" ht="13.5" customHeight="1" x14ac:dyDescent="0.25">
      <c r="A85" s="91"/>
      <c r="B85" s="92"/>
      <c r="C85" s="165" t="s">
        <v>45</v>
      </c>
      <c r="D85" s="92"/>
      <c r="E85" s="165" t="s">
        <v>120</v>
      </c>
      <c r="F85" s="92"/>
      <c r="G85" s="94"/>
    </row>
    <row r="86" spans="1:7" ht="13.5" customHeight="1" x14ac:dyDescent="0.25">
      <c r="A86" s="91"/>
      <c r="B86" s="92"/>
      <c r="C86" s="165" t="s">
        <v>45</v>
      </c>
      <c r="D86" s="92"/>
      <c r="E86" s="165" t="s">
        <v>130</v>
      </c>
      <c r="F86" s="92"/>
      <c r="G86" s="94"/>
    </row>
    <row r="87" spans="1:7" ht="13.5" customHeight="1" x14ac:dyDescent="0.25">
      <c r="A87" s="91"/>
      <c r="B87" s="92"/>
      <c r="C87" s="165" t="s">
        <v>45</v>
      </c>
      <c r="D87" s="92"/>
      <c r="E87" s="165" t="s">
        <v>138</v>
      </c>
      <c r="F87" s="92"/>
      <c r="G87" s="94"/>
    </row>
    <row r="88" spans="1:7" ht="13.5" customHeight="1" x14ac:dyDescent="0.25">
      <c r="A88" s="91"/>
      <c r="B88" s="92"/>
      <c r="C88" s="165" t="s">
        <v>45</v>
      </c>
      <c r="D88" s="92"/>
      <c r="E88" s="165" t="s">
        <v>135</v>
      </c>
      <c r="F88" s="92"/>
      <c r="G88" s="94"/>
    </row>
    <row r="89" spans="1:7" ht="13.5" customHeight="1" x14ac:dyDescent="0.25">
      <c r="A89" s="91"/>
      <c r="B89" s="92"/>
      <c r="C89" s="165" t="s">
        <v>45</v>
      </c>
      <c r="D89" s="92"/>
      <c r="E89" s="165" t="s">
        <v>139</v>
      </c>
      <c r="F89" s="92"/>
      <c r="G89" s="94"/>
    </row>
    <row r="90" spans="1:7" ht="13.5" customHeight="1" x14ac:dyDescent="0.25">
      <c r="A90" s="91"/>
      <c r="B90" s="92"/>
      <c r="C90" s="165" t="s">
        <v>45</v>
      </c>
      <c r="D90" s="92"/>
      <c r="E90" s="165" t="s">
        <v>126</v>
      </c>
      <c r="F90" s="92"/>
      <c r="G90" s="94"/>
    </row>
    <row r="91" spans="1:7" ht="13.5" customHeight="1" x14ac:dyDescent="0.25">
      <c r="A91" s="91"/>
      <c r="B91" s="92"/>
      <c r="C91" s="165" t="s">
        <v>45</v>
      </c>
      <c r="D91" s="92"/>
      <c r="E91" s="165" t="s">
        <v>134</v>
      </c>
      <c r="F91" s="92"/>
      <c r="G91" s="94"/>
    </row>
    <row r="92" spans="1:7" ht="13.5" customHeight="1" x14ac:dyDescent="0.25">
      <c r="A92" s="91"/>
      <c r="B92" s="92"/>
      <c r="C92" s="165" t="s">
        <v>45</v>
      </c>
      <c r="D92" s="92"/>
      <c r="E92" s="165" t="s">
        <v>140</v>
      </c>
      <c r="F92" s="92"/>
      <c r="G92" s="94"/>
    </row>
    <row r="93" spans="1:7" ht="13.5" customHeight="1" x14ac:dyDescent="0.25">
      <c r="A93" s="91"/>
      <c r="B93" s="92"/>
      <c r="C93" s="165" t="s">
        <v>45</v>
      </c>
      <c r="D93" s="92"/>
      <c r="E93" s="165" t="s">
        <v>127</v>
      </c>
      <c r="F93" s="92"/>
      <c r="G93" s="94"/>
    </row>
    <row r="94" spans="1:7" ht="13.5" customHeight="1" x14ac:dyDescent="0.25">
      <c r="A94" s="91"/>
      <c r="B94" s="92"/>
      <c r="C94" s="165" t="s">
        <v>45</v>
      </c>
      <c r="D94" s="92"/>
      <c r="E94" s="165" t="s">
        <v>141</v>
      </c>
      <c r="F94" s="92"/>
      <c r="G94" s="94"/>
    </row>
    <row r="95" spans="1:7" ht="13.5" customHeight="1" x14ac:dyDescent="0.25">
      <c r="A95" s="91"/>
      <c r="B95" s="92"/>
      <c r="C95" s="165" t="s">
        <v>45</v>
      </c>
      <c r="D95" s="92"/>
      <c r="E95" s="165" t="s">
        <v>142</v>
      </c>
      <c r="F95" s="92"/>
      <c r="G95" s="94"/>
    </row>
    <row r="96" spans="1:7" ht="13.5" customHeight="1" x14ac:dyDescent="0.25">
      <c r="A96" s="91"/>
      <c r="B96" s="92"/>
      <c r="C96" s="165" t="s">
        <v>45</v>
      </c>
      <c r="D96" s="92"/>
      <c r="E96" s="165" t="s">
        <v>133</v>
      </c>
      <c r="F96" s="92"/>
      <c r="G96" s="94"/>
    </row>
    <row r="97" spans="1:10" ht="13.5" customHeight="1" x14ac:dyDescent="0.25">
      <c r="A97" s="91"/>
      <c r="B97" s="92"/>
      <c r="C97" s="165" t="s">
        <v>45</v>
      </c>
      <c r="D97" s="92"/>
      <c r="E97" s="165" t="s">
        <v>143</v>
      </c>
      <c r="F97" s="92"/>
      <c r="G97" s="94"/>
    </row>
    <row r="98" spans="1:10" ht="13.5" customHeight="1" x14ac:dyDescent="0.25">
      <c r="A98" s="91"/>
      <c r="B98" s="92"/>
      <c r="C98" s="165" t="s">
        <v>45</v>
      </c>
      <c r="D98" s="92"/>
      <c r="E98" s="165" t="s">
        <v>144</v>
      </c>
      <c r="F98" s="92"/>
      <c r="G98" s="94"/>
    </row>
    <row r="99" spans="1:10" ht="13.5" customHeight="1" x14ac:dyDescent="0.25">
      <c r="A99" s="91"/>
      <c r="B99" s="92"/>
      <c r="C99" s="165" t="s">
        <v>45</v>
      </c>
      <c r="D99" s="92"/>
      <c r="E99" s="165" t="s">
        <v>145</v>
      </c>
      <c r="F99" s="92"/>
      <c r="G99" s="94"/>
      <c r="J99" s="96"/>
    </row>
    <row r="100" spans="1:10" ht="13.5" customHeight="1" x14ac:dyDescent="0.25">
      <c r="A100" s="91"/>
      <c r="B100" s="92"/>
      <c r="C100" s="93" t="s">
        <v>162</v>
      </c>
      <c r="D100" s="92"/>
      <c r="E100" s="93" t="s">
        <v>113</v>
      </c>
      <c r="F100" s="92"/>
      <c r="G100" s="94"/>
    </row>
    <row r="101" spans="1:10" ht="13.5" customHeight="1" x14ac:dyDescent="0.25">
      <c r="A101" s="91"/>
      <c r="B101" s="92"/>
      <c r="C101" s="93" t="s">
        <v>159</v>
      </c>
      <c r="D101" s="92"/>
      <c r="E101" s="93" t="s">
        <v>137</v>
      </c>
      <c r="F101" s="92"/>
      <c r="G101" s="94"/>
    </row>
    <row r="102" spans="1:10" ht="13.5" customHeight="1" x14ac:dyDescent="0.25">
      <c r="A102" s="91"/>
      <c r="B102" s="92"/>
      <c r="C102" s="93" t="s">
        <v>159</v>
      </c>
      <c r="D102" s="92"/>
      <c r="E102" s="93" t="s">
        <v>121</v>
      </c>
      <c r="F102" s="92"/>
      <c r="G102" s="94"/>
    </row>
    <row r="103" spans="1:10" ht="13.5" customHeight="1" thickBot="1" x14ac:dyDescent="0.3">
      <c r="A103" s="166"/>
      <c r="B103" s="98"/>
      <c r="C103" s="93" t="s">
        <v>45</v>
      </c>
      <c r="D103" s="98"/>
      <c r="E103" s="93" t="s">
        <v>160</v>
      </c>
      <c r="F103" s="98"/>
      <c r="G103" s="99"/>
      <c r="J103" s="100">
        <f>DADOS!D$26</f>
        <v>0</v>
      </c>
    </row>
    <row r="104" spans="1:10" ht="13.5" customHeight="1" thickBot="1" x14ac:dyDescent="0.3">
      <c r="A104" s="67"/>
      <c r="B104" s="35"/>
      <c r="C104" s="35"/>
      <c r="D104" s="68"/>
      <c r="E104" s="35"/>
      <c r="F104" s="101" t="s">
        <v>46</v>
      </c>
      <c r="G104" s="102">
        <f>SUM(G70:G103)</f>
        <v>0</v>
      </c>
      <c r="H104" s="103" t="str">
        <f>IF(J104&gt;J103*0.05,"DIMINUIR VALOR",IF(J104&lt;-J103*0.05,"AUMENTAR VALOR",""))</f>
        <v/>
      </c>
      <c r="J104" s="104">
        <f>G104-J103</f>
        <v>0</v>
      </c>
    </row>
    <row r="105" spans="1:10" ht="66" hidden="1" customHeight="1" thickBot="1" x14ac:dyDescent="0.3">
      <c r="A105" s="78" t="s">
        <v>47</v>
      </c>
      <c r="B105" s="1"/>
      <c r="C105" s="78"/>
      <c r="D105" s="74"/>
      <c r="E105" s="79"/>
      <c r="F105" s="3"/>
      <c r="G105" s="3"/>
      <c r="J105" s="105"/>
    </row>
    <row r="106" spans="1:10" ht="13.5" hidden="1" customHeight="1" x14ac:dyDescent="0.25">
      <c r="A106" s="80" t="s">
        <v>39</v>
      </c>
      <c r="B106" s="53"/>
      <c r="C106" s="80" t="s">
        <v>40</v>
      </c>
      <c r="D106" s="81"/>
      <c r="E106" s="80" t="s">
        <v>41</v>
      </c>
      <c r="F106" s="66"/>
      <c r="G106" s="106" t="s">
        <v>42</v>
      </c>
      <c r="J106" s="105"/>
    </row>
    <row r="107" spans="1:10" ht="13.5" hidden="1" customHeight="1" thickBot="1" x14ac:dyDescent="0.3">
      <c r="A107" s="83" t="s">
        <v>43</v>
      </c>
      <c r="B107" s="107"/>
      <c r="C107" s="83" t="s">
        <v>43</v>
      </c>
      <c r="D107" s="85"/>
      <c r="E107" s="83" t="s">
        <v>44</v>
      </c>
      <c r="F107" s="84"/>
      <c r="G107" s="86"/>
      <c r="J107" s="105"/>
    </row>
    <row r="108" spans="1:10" ht="12.75" hidden="1" customHeight="1" x14ac:dyDescent="0.25">
      <c r="A108" s="108"/>
      <c r="B108" s="109"/>
      <c r="C108" s="110"/>
      <c r="D108" s="109"/>
      <c r="E108" s="110"/>
      <c r="F108" s="109"/>
      <c r="G108" s="111"/>
      <c r="J108" s="105"/>
    </row>
    <row r="109" spans="1:10" ht="12.75" hidden="1" customHeight="1" x14ac:dyDescent="0.25">
      <c r="A109" s="91"/>
      <c r="B109" s="92"/>
      <c r="C109" s="93"/>
      <c r="D109" s="92"/>
      <c r="E109" s="93"/>
      <c r="F109" s="92"/>
      <c r="G109" s="94"/>
      <c r="J109" s="96"/>
    </row>
    <row r="110" spans="1:10" ht="12.75" hidden="1" customHeight="1" x14ac:dyDescent="0.25">
      <c r="A110" s="91"/>
      <c r="B110" s="92"/>
      <c r="C110" s="93"/>
      <c r="D110" s="92"/>
      <c r="E110" s="93"/>
      <c r="F110" s="92"/>
      <c r="G110" s="94"/>
    </row>
    <row r="111" spans="1:10" ht="12.75" hidden="1" customHeight="1" thickBot="1" x14ac:dyDescent="0.3">
      <c r="A111" s="97"/>
      <c r="B111" s="98"/>
      <c r="C111" s="97"/>
      <c r="D111" s="98"/>
      <c r="E111" s="97"/>
      <c r="F111" s="98"/>
      <c r="G111" s="99"/>
      <c r="J111" s="100">
        <f>DADOS!E$26</f>
        <v>0</v>
      </c>
    </row>
    <row r="112" spans="1:10" ht="13.5" hidden="1" customHeight="1" thickBot="1" x14ac:dyDescent="0.3">
      <c r="A112" s="67"/>
      <c r="B112" s="35"/>
      <c r="C112" s="35"/>
      <c r="D112" s="68"/>
      <c r="E112" s="35"/>
      <c r="F112" s="112" t="s">
        <v>48</v>
      </c>
      <c r="G112" s="102">
        <f>SUM(G108:G111)</f>
        <v>0</v>
      </c>
      <c r="H112" s="103" t="str">
        <f>IF(J112&gt;J111*0.05,"DIMINUIR VALOR",IF(J112&lt;-J111*0.05,"AUMENTAR VALOR",""))</f>
        <v/>
      </c>
      <c r="J112" s="104">
        <f>G112-J111</f>
        <v>0</v>
      </c>
    </row>
    <row r="113" spans="1:10" ht="13.5" hidden="1" customHeight="1" thickBot="1" x14ac:dyDescent="0.3">
      <c r="A113" s="78" t="s">
        <v>49</v>
      </c>
      <c r="B113" s="1"/>
      <c r="C113" s="78"/>
      <c r="D113" s="74"/>
      <c r="E113" s="79"/>
      <c r="F113" s="3"/>
      <c r="G113" s="3"/>
      <c r="H113" s="103"/>
      <c r="J113" s="104"/>
    </row>
    <row r="114" spans="1:10" ht="13.5" hidden="1" customHeight="1" x14ac:dyDescent="0.25">
      <c r="A114" s="80" t="s">
        <v>39</v>
      </c>
      <c r="B114" s="53"/>
      <c r="C114" s="80" t="s">
        <v>40</v>
      </c>
      <c r="D114" s="81"/>
      <c r="E114" s="80" t="s">
        <v>41</v>
      </c>
      <c r="F114" s="66"/>
      <c r="G114" s="106" t="s">
        <v>42</v>
      </c>
      <c r="H114" s="103"/>
      <c r="J114" s="104"/>
    </row>
    <row r="115" spans="1:10" ht="13.5" hidden="1" customHeight="1" thickBot="1" x14ac:dyDescent="0.3">
      <c r="A115" s="83" t="s">
        <v>43</v>
      </c>
      <c r="B115" s="107"/>
      <c r="C115" s="83" t="s">
        <v>43</v>
      </c>
      <c r="D115" s="85"/>
      <c r="E115" s="83" t="s">
        <v>44</v>
      </c>
      <c r="F115" s="84"/>
      <c r="G115" s="86"/>
      <c r="H115" s="103"/>
      <c r="J115" s="104"/>
    </row>
    <row r="116" spans="1:10" ht="12.75" hidden="1" customHeight="1" x14ac:dyDescent="0.25">
      <c r="A116" s="108"/>
      <c r="B116" s="109"/>
      <c r="C116" s="110"/>
      <c r="D116" s="109"/>
      <c r="E116" s="110"/>
      <c r="F116" s="109"/>
      <c r="G116" s="111"/>
      <c r="H116" s="103"/>
      <c r="J116" s="104"/>
    </row>
    <row r="117" spans="1:10" ht="12.75" hidden="1" customHeight="1" x14ac:dyDescent="0.25">
      <c r="A117" s="91"/>
      <c r="B117" s="92"/>
      <c r="C117" s="93"/>
      <c r="D117" s="92"/>
      <c r="E117" s="93"/>
      <c r="F117" s="92"/>
      <c r="G117" s="94"/>
      <c r="H117" s="103"/>
      <c r="J117" s="104"/>
    </row>
    <row r="118" spans="1:10" ht="12.75" hidden="1" customHeight="1" x14ac:dyDescent="0.25">
      <c r="A118" s="91"/>
      <c r="B118" s="92"/>
      <c r="C118" s="93"/>
      <c r="D118" s="92"/>
      <c r="E118" s="93"/>
      <c r="F118" s="92"/>
      <c r="G118" s="94"/>
      <c r="H118" s="103"/>
      <c r="J118" s="104"/>
    </row>
    <row r="119" spans="1:10" ht="12.75" hidden="1" customHeight="1" x14ac:dyDescent="0.25">
      <c r="A119" s="91"/>
      <c r="B119" s="92"/>
      <c r="C119" s="93"/>
      <c r="D119" s="92"/>
      <c r="E119" s="93"/>
      <c r="F119" s="92"/>
      <c r="G119" s="94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3"/>
      <c r="B122" s="92"/>
      <c r="C122" s="93"/>
      <c r="D122" s="92"/>
      <c r="E122" s="93"/>
      <c r="F122" s="92"/>
      <c r="G122" s="94"/>
      <c r="H122" s="103"/>
      <c r="J122" s="96"/>
    </row>
    <row r="123" spans="1:10" ht="12.75" hidden="1" customHeight="1" x14ac:dyDescent="0.25">
      <c r="A123" s="93"/>
      <c r="B123" s="92"/>
      <c r="C123" s="93"/>
      <c r="D123" s="92"/>
      <c r="E123" s="93"/>
      <c r="F123" s="92"/>
      <c r="G123" s="94"/>
      <c r="H123" s="103"/>
    </row>
    <row r="124" spans="1:10" ht="12.75" hidden="1" customHeight="1" thickBot="1" x14ac:dyDescent="0.3">
      <c r="A124" s="97"/>
      <c r="B124" s="98"/>
      <c r="C124" s="97"/>
      <c r="D124" s="98"/>
      <c r="E124" s="97"/>
      <c r="F124" s="98"/>
      <c r="G124" s="99"/>
      <c r="H124" s="103"/>
      <c r="J124" s="100">
        <f>DADOS!F$26</f>
        <v>0</v>
      </c>
    </row>
    <row r="125" spans="1:10" ht="13.5" hidden="1" customHeight="1" thickBot="1" x14ac:dyDescent="0.3">
      <c r="A125" s="67"/>
      <c r="B125" s="35"/>
      <c r="C125" s="35"/>
      <c r="D125" s="68"/>
      <c r="E125" s="35"/>
      <c r="F125" s="112" t="s">
        <v>50</v>
      </c>
      <c r="G125" s="102">
        <f>SUM(G116:G124)</f>
        <v>0</v>
      </c>
      <c r="H125" s="103" t="str">
        <f>IF(J125&gt;J124*0.05,"DIMINUIR VALOR",IF(J125&lt;-J124*0.05,"AUMENTAR VALOR",""))</f>
        <v/>
      </c>
      <c r="J125" s="104">
        <f>G125-J124</f>
        <v>0</v>
      </c>
    </row>
    <row r="126" spans="1:10" ht="13.5" hidden="1" customHeight="1" thickBot="1" x14ac:dyDescent="0.3">
      <c r="A126" s="78" t="s">
        <v>51</v>
      </c>
      <c r="B126" s="1"/>
      <c r="C126" s="78"/>
      <c r="D126" s="74"/>
      <c r="E126" s="79"/>
      <c r="F126" s="3"/>
      <c r="G126" s="3"/>
      <c r="H126" s="103"/>
      <c r="J126" s="104"/>
    </row>
    <row r="127" spans="1:10" ht="13.5" hidden="1" customHeight="1" x14ac:dyDescent="0.25">
      <c r="A127" s="80" t="s">
        <v>39</v>
      </c>
      <c r="B127" s="53"/>
      <c r="C127" s="80" t="s">
        <v>40</v>
      </c>
      <c r="D127" s="81"/>
      <c r="E127" s="80" t="s">
        <v>41</v>
      </c>
      <c r="F127" s="66"/>
      <c r="G127" s="106" t="s">
        <v>42</v>
      </c>
      <c r="H127" s="103"/>
      <c r="J127" s="104"/>
    </row>
    <row r="128" spans="1:10" ht="13.5" hidden="1" customHeight="1" thickBot="1" x14ac:dyDescent="0.3">
      <c r="A128" s="83" t="s">
        <v>43</v>
      </c>
      <c r="B128" s="107"/>
      <c r="C128" s="83" t="s">
        <v>43</v>
      </c>
      <c r="D128" s="85"/>
      <c r="E128" s="83" t="s">
        <v>44</v>
      </c>
      <c r="F128" s="84"/>
      <c r="G128" s="86"/>
      <c r="H128" s="103"/>
      <c r="J128" s="104"/>
    </row>
    <row r="129" spans="1:10" ht="12.75" hidden="1" customHeight="1" x14ac:dyDescent="0.25">
      <c r="A129" s="108"/>
      <c r="B129" s="109"/>
      <c r="C129" s="110"/>
      <c r="D129" s="109"/>
      <c r="E129" s="110"/>
      <c r="F129" s="109"/>
      <c r="G129" s="111"/>
      <c r="H129" s="103"/>
      <c r="J129" s="104"/>
    </row>
    <row r="130" spans="1:10" ht="12.75" hidden="1" customHeight="1" x14ac:dyDescent="0.25">
      <c r="A130" s="91"/>
      <c r="B130" s="92"/>
      <c r="C130" s="93"/>
      <c r="D130" s="92"/>
      <c r="E130" s="93"/>
      <c r="F130" s="92"/>
      <c r="G130" s="94"/>
      <c r="H130" s="103"/>
      <c r="J130" s="104"/>
    </row>
    <row r="131" spans="1:10" ht="12.75" hidden="1" customHeight="1" x14ac:dyDescent="0.25">
      <c r="A131" s="91"/>
      <c r="B131" s="92"/>
      <c r="C131" s="93"/>
      <c r="D131" s="92"/>
      <c r="E131" s="93"/>
      <c r="F131" s="92"/>
      <c r="G131" s="94"/>
      <c r="H131" s="103"/>
      <c r="J131" s="104"/>
    </row>
    <row r="132" spans="1:10" ht="12.75" hidden="1" customHeight="1" x14ac:dyDescent="0.25">
      <c r="A132" s="91"/>
      <c r="B132" s="92"/>
      <c r="C132" s="93"/>
      <c r="D132" s="92"/>
      <c r="E132" s="93"/>
      <c r="F132" s="92"/>
      <c r="G132" s="94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113"/>
      <c r="B134" s="114"/>
      <c r="C134" s="115"/>
      <c r="D134" s="114"/>
      <c r="E134" s="115"/>
      <c r="F134" s="114"/>
      <c r="G134" s="116"/>
      <c r="H134" s="103"/>
      <c r="J134" s="96"/>
    </row>
    <row r="135" spans="1:10" ht="12.75" hidden="1" customHeight="1" x14ac:dyDescent="0.25">
      <c r="A135" s="113"/>
      <c r="B135" s="114"/>
      <c r="C135" s="115"/>
      <c r="D135" s="114"/>
      <c r="E135" s="115"/>
      <c r="F135" s="114"/>
      <c r="G135" s="116"/>
      <c r="H135" s="103"/>
    </row>
    <row r="136" spans="1:10" ht="12.75" hidden="1" customHeight="1" thickBot="1" x14ac:dyDescent="0.3">
      <c r="A136" s="97"/>
      <c r="B136" s="98"/>
      <c r="C136" s="97"/>
      <c r="D136" s="98"/>
      <c r="E136" s="97"/>
      <c r="F136" s="98"/>
      <c r="G136" s="99"/>
      <c r="H136" s="103"/>
      <c r="J136" s="100">
        <f>DADOS!G$26</f>
        <v>0</v>
      </c>
    </row>
    <row r="137" spans="1:10" ht="13.5" hidden="1" customHeight="1" thickBot="1" x14ac:dyDescent="0.3">
      <c r="A137" s="67"/>
      <c r="B137" s="35"/>
      <c r="C137" s="35"/>
      <c r="D137" s="68"/>
      <c r="E137" s="35"/>
      <c r="F137" s="112" t="s">
        <v>52</v>
      </c>
      <c r="G137" s="102">
        <f>SUM(G129:G136)</f>
        <v>0</v>
      </c>
      <c r="H137" s="103" t="str">
        <f>IF(J137&gt;J136*0.05,"DIMINUIR VALOR",IF(J137&lt;-J136*0.05,"AUMENTAR VALOR",""))</f>
        <v/>
      </c>
      <c r="J137" s="104">
        <f>G137-J136</f>
        <v>0</v>
      </c>
    </row>
    <row r="138" spans="1:10" ht="13.5" hidden="1" customHeight="1" x14ac:dyDescent="0.25">
      <c r="A138" s="78" t="s">
        <v>53</v>
      </c>
      <c r="B138" s="1"/>
      <c r="C138" s="78"/>
      <c r="D138" s="74"/>
      <c r="E138" s="79"/>
      <c r="F138" s="3"/>
      <c r="G138" s="3"/>
      <c r="H138" s="103"/>
      <c r="J138" s="104"/>
    </row>
    <row r="139" spans="1:10" ht="13.5" hidden="1" customHeight="1" x14ac:dyDescent="0.25">
      <c r="A139" s="80" t="s">
        <v>39</v>
      </c>
      <c r="B139" s="53"/>
      <c r="C139" s="80" t="s">
        <v>40</v>
      </c>
      <c r="D139" s="81"/>
      <c r="E139" s="80" t="s">
        <v>41</v>
      </c>
      <c r="F139" s="66"/>
      <c r="G139" s="106" t="s">
        <v>42</v>
      </c>
      <c r="H139" s="103"/>
      <c r="J139" s="104"/>
    </row>
    <row r="140" spans="1:10" ht="13.5" hidden="1" customHeight="1" x14ac:dyDescent="0.25">
      <c r="A140" s="83" t="s">
        <v>43</v>
      </c>
      <c r="B140" s="107"/>
      <c r="C140" s="83" t="s">
        <v>43</v>
      </c>
      <c r="D140" s="85"/>
      <c r="E140" s="83" t="s">
        <v>44</v>
      </c>
      <c r="F140" s="84"/>
      <c r="G140" s="86"/>
      <c r="H140" s="103"/>
      <c r="J140" s="104"/>
    </row>
    <row r="141" spans="1:10" ht="12.75" hidden="1" customHeight="1" x14ac:dyDescent="0.25">
      <c r="A141" s="110"/>
      <c r="B141" s="109"/>
      <c r="C141" s="110"/>
      <c r="D141" s="109"/>
      <c r="E141" s="110"/>
      <c r="F141" s="109"/>
      <c r="G141" s="111"/>
      <c r="H141" s="103"/>
      <c r="J141" s="104"/>
    </row>
    <row r="142" spans="1:10" ht="12.75" hidden="1" customHeight="1" x14ac:dyDescent="0.25">
      <c r="A142" s="97"/>
      <c r="B142" s="98"/>
      <c r="C142" s="97"/>
      <c r="D142" s="98"/>
      <c r="E142" s="97"/>
      <c r="F142" s="98"/>
      <c r="G142" s="99"/>
      <c r="H142" s="103"/>
      <c r="J142" s="104"/>
    </row>
    <row r="143" spans="1:10" ht="13.5" hidden="1" customHeight="1" x14ac:dyDescent="0.25">
      <c r="A143" s="67"/>
      <c r="B143" s="35"/>
      <c r="C143" s="35"/>
      <c r="D143" s="68"/>
      <c r="E143" s="35"/>
      <c r="F143" s="117" t="s">
        <v>54</v>
      </c>
      <c r="G143" s="118">
        <f>SUM(G141:G142)</f>
        <v>0</v>
      </c>
      <c r="H143" s="103"/>
      <c r="J143" s="104"/>
    </row>
    <row r="144" spans="1:10" ht="13.5" hidden="1" customHeight="1" thickBot="1" x14ac:dyDescent="0.3">
      <c r="A144" s="78" t="s">
        <v>55</v>
      </c>
      <c r="B144" s="1"/>
      <c r="C144" s="78"/>
      <c r="D144" s="74"/>
      <c r="E144" s="79"/>
      <c r="F144" s="3"/>
      <c r="G144" s="3"/>
      <c r="H144" s="103"/>
      <c r="J144" s="104"/>
    </row>
    <row r="145" spans="1:10" ht="13.5" hidden="1" customHeight="1" x14ac:dyDescent="0.25">
      <c r="A145" s="80" t="s">
        <v>39</v>
      </c>
      <c r="B145" s="53"/>
      <c r="C145" s="80" t="s">
        <v>40</v>
      </c>
      <c r="D145" s="81"/>
      <c r="E145" s="80" t="s">
        <v>41</v>
      </c>
      <c r="F145" s="66"/>
      <c r="G145" s="106" t="s">
        <v>42</v>
      </c>
      <c r="H145" s="103"/>
      <c r="J145" s="104"/>
    </row>
    <row r="146" spans="1:10" ht="13.5" hidden="1" customHeight="1" thickBot="1" x14ac:dyDescent="0.3">
      <c r="A146" s="83" t="s">
        <v>43</v>
      </c>
      <c r="B146" s="107"/>
      <c r="C146" s="83" t="s">
        <v>43</v>
      </c>
      <c r="D146" s="85"/>
      <c r="E146" s="83" t="s">
        <v>44</v>
      </c>
      <c r="F146" s="84"/>
      <c r="G146" s="86"/>
      <c r="H146" s="103"/>
      <c r="J146" s="104"/>
    </row>
    <row r="147" spans="1:10" ht="12.75" hidden="1" customHeight="1" x14ac:dyDescent="0.25">
      <c r="A147" s="108"/>
      <c r="B147" s="109"/>
      <c r="C147" s="110"/>
      <c r="D147" s="109"/>
      <c r="E147" s="110"/>
      <c r="F147" s="109"/>
      <c r="G147" s="111"/>
      <c r="H147" s="103"/>
      <c r="J147" s="96"/>
    </row>
    <row r="148" spans="1:10" ht="12.75" hidden="1" customHeight="1" x14ac:dyDescent="0.25">
      <c r="A148" s="91"/>
      <c r="B148" s="92"/>
      <c r="C148" s="93"/>
      <c r="D148" s="92"/>
      <c r="E148" s="93"/>
      <c r="F148" s="92"/>
      <c r="G148" s="94"/>
      <c r="H148" s="103"/>
    </row>
    <row r="149" spans="1:10" ht="12.75" hidden="1" customHeight="1" x14ac:dyDescent="0.25">
      <c r="A149" s="93"/>
      <c r="B149" s="92"/>
      <c r="C149" s="93"/>
      <c r="D149" s="92"/>
      <c r="E149" s="93"/>
      <c r="F149" s="92"/>
      <c r="G149" s="94"/>
      <c r="H149" s="103"/>
      <c r="J149" s="100">
        <f>DADOS!I$26</f>
        <v>0</v>
      </c>
    </row>
    <row r="150" spans="1:10" ht="12.75" hidden="1" customHeight="1" x14ac:dyDescent="0.25">
      <c r="A150" s="93"/>
      <c r="B150" s="92"/>
      <c r="C150" s="93"/>
      <c r="D150" s="92"/>
      <c r="E150" s="93"/>
      <c r="F150" s="92"/>
      <c r="G150" s="94"/>
      <c r="H150" s="103" t="str">
        <f>IF(J150&gt;J149*0.05,"DIMINUIR VALOR",IF(J150&lt;-J149*0.05,"AUMENTAR VALOR",""))</f>
        <v/>
      </c>
      <c r="J150" s="104">
        <f>G152-J149</f>
        <v>0</v>
      </c>
    </row>
    <row r="151" spans="1:10" ht="12.75" hidden="1" customHeight="1" thickBot="1" x14ac:dyDescent="0.3">
      <c r="A151" s="97"/>
      <c r="B151" s="98"/>
      <c r="C151" s="97"/>
      <c r="D151" s="98"/>
      <c r="E151" s="97"/>
      <c r="F151" s="98"/>
      <c r="G151" s="99"/>
      <c r="H151" s="103"/>
      <c r="J151" s="119"/>
    </row>
    <row r="152" spans="1:10" ht="13.5" hidden="1" customHeight="1" thickBot="1" x14ac:dyDescent="0.3">
      <c r="A152" s="67"/>
      <c r="B152" s="35"/>
      <c r="C152" s="35"/>
      <c r="D152" s="68"/>
      <c r="E152" s="35"/>
      <c r="F152" s="112" t="s">
        <v>56</v>
      </c>
      <c r="G152" s="102">
        <f>SUM(G147:G151)</f>
        <v>0</v>
      </c>
      <c r="H152" s="103"/>
      <c r="J152" s="100">
        <f>DADOS!J$26</f>
        <v>0</v>
      </c>
    </row>
    <row r="153" spans="1:10" ht="13.5" hidden="1" customHeight="1" thickBot="1" x14ac:dyDescent="0.3">
      <c r="A153" s="67"/>
      <c r="B153" s="35"/>
      <c r="C153" s="35"/>
      <c r="D153" s="35"/>
      <c r="E153" s="35"/>
      <c r="F153" s="101" t="s">
        <v>57</v>
      </c>
      <c r="G153" s="102">
        <f>SUM(G152+G143+G137+G125+G112)</f>
        <v>0</v>
      </c>
      <c r="H153" s="103" t="str">
        <f>IF(J153&gt;J152*0.05,"DIMINUIR VALOR",IF(J153&lt;-J152*0.05,"AUMENTAR VALOR",""))</f>
        <v/>
      </c>
      <c r="J153" s="104">
        <f>G153-J152</f>
        <v>0</v>
      </c>
    </row>
    <row r="154" spans="1:10" ht="13.5" hidden="1" customHeight="1" thickBot="1" x14ac:dyDescent="0.3">
      <c r="A154" s="43"/>
      <c r="B154" s="45"/>
      <c r="C154" s="45"/>
      <c r="D154" s="45"/>
      <c r="E154" s="45"/>
      <c r="F154" s="120" t="s">
        <v>58</v>
      </c>
      <c r="G154" s="121">
        <f>SUM(G153+G104)</f>
        <v>0</v>
      </c>
      <c r="H154" s="103" t="str">
        <f>IF(G154&gt;J154,"DIMINUIR VALOR",IF(G154&lt;J154,"AUMENTAR VALOR",""))</f>
        <v/>
      </c>
      <c r="J154" s="119">
        <f>J103+J152</f>
        <v>0</v>
      </c>
    </row>
    <row r="155" spans="1:10" ht="27" customHeight="1" x14ac:dyDescent="0.25">
      <c r="A155" s="190" t="s">
        <v>59</v>
      </c>
      <c r="B155" s="190"/>
      <c r="C155" s="190"/>
      <c r="D155" s="190"/>
      <c r="E155" s="190"/>
      <c r="F155" s="190"/>
      <c r="G155" s="190"/>
      <c r="H155" s="103"/>
      <c r="J155" s="104"/>
    </row>
    <row r="156" spans="1:10" ht="13.5" customHeight="1" x14ac:dyDescent="0.25">
      <c r="B156" s="76" t="s">
        <v>60</v>
      </c>
      <c r="C156" t="str">
        <f>C47</f>
        <v>02 de julho de 2021.</v>
      </c>
      <c r="H156" s="103"/>
      <c r="J156" s="104"/>
    </row>
    <row r="157" spans="1:10" ht="18.75" customHeight="1" x14ac:dyDescent="0.25">
      <c r="H157" s="103"/>
      <c r="J157" s="104"/>
    </row>
    <row r="158" spans="1:10" ht="11.25" customHeight="1" x14ac:dyDescent="0.25">
      <c r="H158" s="103"/>
      <c r="J158" s="104"/>
    </row>
    <row r="159" spans="1:10" x14ac:dyDescent="0.25">
      <c r="H159" s="103"/>
      <c r="J159" s="104"/>
    </row>
    <row r="160" spans="1:10" hidden="1" x14ac:dyDescent="0.25"/>
    <row r="161" spans="1:7" hidden="1" x14ac:dyDescent="0.25"/>
    <row r="162" spans="1:7" hidden="1" x14ac:dyDescent="0.25"/>
    <row r="163" spans="1:7" hidden="1" x14ac:dyDescent="0.25"/>
    <row r="169" spans="1:7" x14ac:dyDescent="0.25">
      <c r="B169" s="9"/>
    </row>
    <row r="170" spans="1:7" x14ac:dyDescent="0.25">
      <c r="B170" s="9"/>
    </row>
    <row r="171" spans="1:7" ht="15.75" x14ac:dyDescent="0.25">
      <c r="A171" s="122" t="s">
        <v>61</v>
      </c>
      <c r="B171" s="123"/>
      <c r="C171" s="122"/>
      <c r="D171" s="124"/>
      <c r="E171" s="3"/>
      <c r="F171" s="3"/>
      <c r="G171" s="3"/>
    </row>
    <row r="172" spans="1:7" x14ac:dyDescent="0.25">
      <c r="B172" s="9"/>
    </row>
    <row r="173" spans="1:7" x14ac:dyDescent="0.25">
      <c r="B173" s="7"/>
    </row>
    <row r="174" spans="1:7" x14ac:dyDescent="0.25">
      <c r="A174" s="10" t="s">
        <v>62</v>
      </c>
      <c r="B174" s="10"/>
      <c r="C174" s="10"/>
      <c r="D174" s="10"/>
      <c r="E174" s="10"/>
    </row>
    <row r="175" spans="1:7" x14ac:dyDescent="0.25">
      <c r="A175" t="s">
        <v>63</v>
      </c>
    </row>
    <row r="176" spans="1:7" x14ac:dyDescent="0.25">
      <c r="A176" s="12">
        <f>C16</f>
        <v>6</v>
      </c>
      <c r="B176" s="125" t="s">
        <v>64</v>
      </c>
      <c r="C176" t="str">
        <f>A13</f>
        <v>TERMO DE COLABORAÇÃO</v>
      </c>
      <c r="D176" s="10"/>
      <c r="E176" s="10" t="str">
        <f>D13</f>
        <v>169/2024</v>
      </c>
      <c r="F176" s="12" t="str">
        <f>E13</f>
        <v>ADITAMENTO</v>
      </c>
      <c r="G176" s="11">
        <f>F13</f>
        <v>0</v>
      </c>
    </row>
    <row r="177" spans="1:4" x14ac:dyDescent="0.25">
      <c r="A177" s="10"/>
    </row>
    <row r="178" spans="1:4" x14ac:dyDescent="0.25">
      <c r="A178" s="10"/>
      <c r="B178" s="12" t="s">
        <v>60</v>
      </c>
      <c r="C178" s="10" t="str">
        <f>C47</f>
        <v>02 de julho de 2021.</v>
      </c>
      <c r="D178" s="12"/>
    </row>
    <row r="179" spans="1:4" x14ac:dyDescent="0.25">
      <c r="A179" s="10"/>
    </row>
    <row r="180" spans="1:4" x14ac:dyDescent="0.25">
      <c r="A180" s="10"/>
    </row>
    <row r="182" spans="1:4" x14ac:dyDescent="0.25">
      <c r="A182" s="10"/>
    </row>
    <row r="186" spans="1:4" x14ac:dyDescent="0.25">
      <c r="C186" s="12"/>
      <c r="D186" s="12"/>
    </row>
  </sheetData>
  <sheetProtection algorithmName="SHA-512" hashValue="5LzceCFrSJmnvh8Rf6zqiVlFQ273x210MdkR48mJho9hUs9rUJWtVLqw7JfEoCBqAlvwsA82tmJwY6HZMTh+hQ==" saltValue="KmzcNCWPTPLCpulS8cWhqw==" spinCount="100000" sheet="1" objects="1" scenarios="1" selectLockedCells="1" selectUnlockedCells="1"/>
  <mergeCells count="6">
    <mergeCell ref="A155:G155"/>
    <mergeCell ref="A18:B19"/>
    <mergeCell ref="C18:D19"/>
    <mergeCell ref="E18:E19"/>
    <mergeCell ref="F18:F19"/>
    <mergeCell ref="A45:G45"/>
  </mergeCells>
  <conditionalFormatting sqref="A30">
    <cfRule type="cellIs" dxfId="136" priority="1" operator="notEqual">
      <formula>$D$20</formula>
    </cfRule>
    <cfRule type="cellIs" dxfId="135" priority="2" operator="notEqual">
      <formula>$G$26</formula>
    </cfRule>
  </conditionalFormatting>
  <conditionalFormatting sqref="G20">
    <cfRule type="cellIs" dxfId="134" priority="3" operator="notEqual">
      <formula>$D$20</formula>
    </cfRule>
  </conditionalFormatting>
  <conditionalFormatting sqref="J104">
    <cfRule type="cellIs" dxfId="133" priority="22" operator="notBetween">
      <formula>$J$103*0.05</formula>
      <formula>-$J$103*0.05</formula>
    </cfRule>
    <cfRule type="cellIs" dxfId="132" priority="23" operator="greaterThan">
      <formula>$J$103*0.05</formula>
    </cfRule>
    <cfRule type="cellIs" priority="24" operator="greaterThan">
      <formula>$J$103*0.05</formula>
    </cfRule>
  </conditionalFormatting>
  <conditionalFormatting sqref="J112">
    <cfRule type="cellIs" dxfId="131" priority="14" operator="notBetween">
      <formula>$J$103*0.05</formula>
      <formula>-$J$103*0.05</formula>
    </cfRule>
    <cfRule type="cellIs" dxfId="130" priority="15" operator="greaterThan">
      <formula>$J$103*0.05</formula>
    </cfRule>
    <cfRule type="cellIs" priority="16" operator="greaterThan">
      <formula>$J$103*0.05</formula>
    </cfRule>
  </conditionalFormatting>
  <conditionalFormatting sqref="J113:J121 J126:J133 J138:J146 J155:J159">
    <cfRule type="cellIs" dxfId="129" priority="25" operator="notEqual">
      <formula>"""0"""</formula>
    </cfRule>
  </conditionalFormatting>
  <conditionalFormatting sqref="J125">
    <cfRule type="cellIs" dxfId="128" priority="11" operator="notBetween">
      <formula>$J$103*0.05</formula>
      <formula>-$J$103*0.05</formula>
    </cfRule>
    <cfRule type="cellIs" dxfId="127" priority="12" operator="greaterThan">
      <formula>$J$103*0.05</formula>
    </cfRule>
    <cfRule type="cellIs" priority="13" operator="greaterThan">
      <formula>$J$103*0.05</formula>
    </cfRule>
  </conditionalFormatting>
  <conditionalFormatting sqref="J137">
    <cfRule type="cellIs" dxfId="126" priority="8" operator="notBetween">
      <formula>$J$103*0.05</formula>
      <formula>-$J$103*0.05</formula>
    </cfRule>
    <cfRule type="cellIs" dxfId="125" priority="9" operator="greaterThan">
      <formula>$J$103*0.05</formula>
    </cfRule>
    <cfRule type="cellIs" priority="10" operator="greaterThan">
      <formula>$J$103*0.05</formula>
    </cfRule>
  </conditionalFormatting>
  <conditionalFormatting sqref="J150">
    <cfRule type="cellIs" dxfId="124" priority="5" operator="notBetween">
      <formula>$J$103*0.05</formula>
      <formula>-$J$103*0.05</formula>
    </cfRule>
    <cfRule type="cellIs" dxfId="123" priority="6" operator="greaterThan">
      <formula>$J$103*0.05</formula>
    </cfRule>
    <cfRule type="cellIs" priority="7" operator="greaterThan">
      <formula>$J$103*0.05</formula>
    </cfRule>
  </conditionalFormatting>
  <conditionalFormatting sqref="J153">
    <cfRule type="cellIs" dxfId="122" priority="17" operator="notBetween">
      <formula>$J$103*0.05</formula>
      <formula>-$J$103*0.05</formula>
    </cfRule>
    <cfRule type="cellIs" dxfId="121" priority="18" operator="greaterThan">
      <formula>$J$103*0.05</formula>
    </cfRule>
    <cfRule type="cellIs" priority="19" operator="greaterThan">
      <formula>$J$103*0.05</formula>
    </cfRule>
  </conditionalFormatting>
  <conditionalFormatting sqref="J154">
    <cfRule type="cellIs" dxfId="120" priority="4" operator="notEqual">
      <formula>$G$154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186"/>
  <sheetViews>
    <sheetView view="pageLayout" topLeftCell="A28" zoomScaleNormal="100" workbookViewId="0">
      <selection activeCell="A53" sqref="A5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7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DADOS!C27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0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115</v>
      </c>
      <c r="C30" s="155"/>
      <c r="D30" s="155"/>
      <c r="E30" s="155"/>
      <c r="F30" s="48"/>
    </row>
    <row r="31" spans="1:7" ht="15" customHeight="1" thickBot="1" x14ac:dyDescent="0.3">
      <c r="A31" s="47"/>
      <c r="C31" s="162" t="s">
        <v>116</v>
      </c>
      <c r="D31" s="51">
        <f>G25</f>
        <v>0</v>
      </c>
      <c r="E31" s="52" t="s">
        <v>16</v>
      </c>
      <c r="F31" s="155"/>
    </row>
    <row r="32" spans="1:7" ht="15.75" thickBot="1" x14ac:dyDescent="0.3">
      <c r="A32" s="53" t="s">
        <v>17</v>
      </c>
      <c r="B32" s="53"/>
      <c r="C32" s="53"/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DADOS!B$27</f>
        <v>julho</v>
      </c>
      <c r="E35" s="66"/>
      <c r="F35" s="158" t="s">
        <v>9</v>
      </c>
      <c r="G35" s="41">
        <f>G104</f>
        <v>0</v>
      </c>
    </row>
    <row r="36" spans="1:7" ht="15.75" hidden="1" thickBot="1" x14ac:dyDescent="0.3">
      <c r="A36" s="156" t="s">
        <v>27</v>
      </c>
      <c r="B36" s="18"/>
      <c r="C36" s="19"/>
      <c r="D36" s="157" t="str">
        <f>DADOS!B$27</f>
        <v>julho</v>
      </c>
      <c r="E36" s="66"/>
      <c r="F36" s="158" t="s">
        <v>9</v>
      </c>
      <c r="G36" s="41">
        <f>G112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DADOS!B$27</f>
        <v>julho</v>
      </c>
      <c r="E37" s="66"/>
      <c r="F37" s="158" t="s">
        <v>9</v>
      </c>
      <c r="G37" s="41">
        <f>G125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DADOS!B$27</f>
        <v>julho</v>
      </c>
      <c r="E38" s="66"/>
      <c r="F38" s="158" t="s">
        <v>9</v>
      </c>
      <c r="G38" s="41">
        <f>G137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DADOS!B$27</f>
        <v>julho</v>
      </c>
      <c r="E39" s="66"/>
      <c r="F39" s="158" t="s">
        <v>9</v>
      </c>
      <c r="G39" s="41">
        <f>G143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DADOS!B$27</f>
        <v>julho</v>
      </c>
      <c r="E40" s="19"/>
      <c r="F40" s="158" t="s">
        <v>9</v>
      </c>
      <c r="G40" s="41">
        <f>G152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0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SUM(G20:G23)-G41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164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7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91"/>
      <c r="B70" s="88"/>
      <c r="C70" s="164" t="s">
        <v>45</v>
      </c>
      <c r="D70" s="88"/>
      <c r="E70" s="164" t="s">
        <v>117</v>
      </c>
      <c r="F70" s="88"/>
      <c r="G70" s="89"/>
      <c r="L70" s="90"/>
    </row>
    <row r="71" spans="1:12" ht="13.5" customHeight="1" x14ac:dyDescent="0.25">
      <c r="A71" s="91"/>
      <c r="B71" s="92"/>
      <c r="C71" s="165" t="s">
        <v>45</v>
      </c>
      <c r="D71" s="92"/>
      <c r="E71" s="165" t="s">
        <v>118</v>
      </c>
      <c r="F71" s="92"/>
      <c r="G71" s="94"/>
      <c r="L71" s="95"/>
    </row>
    <row r="72" spans="1:12" ht="13.5" customHeight="1" x14ac:dyDescent="0.25">
      <c r="A72" s="91"/>
      <c r="B72" s="92"/>
      <c r="C72" s="165" t="s">
        <v>45</v>
      </c>
      <c r="D72" s="92"/>
      <c r="E72" s="93" t="s">
        <v>151</v>
      </c>
      <c r="F72" s="92"/>
      <c r="G72" s="94"/>
    </row>
    <row r="73" spans="1:12" ht="13.5" customHeight="1" x14ac:dyDescent="0.25">
      <c r="A73" s="91"/>
      <c r="B73" s="92"/>
      <c r="C73" s="165" t="s">
        <v>45</v>
      </c>
      <c r="D73" s="92"/>
      <c r="E73" s="165" t="s">
        <v>119</v>
      </c>
      <c r="F73" s="92"/>
      <c r="G73" s="94"/>
    </row>
    <row r="74" spans="1:12" ht="13.5" customHeight="1" x14ac:dyDescent="0.25">
      <c r="A74" s="91"/>
      <c r="B74" s="92"/>
      <c r="C74" s="165" t="s">
        <v>45</v>
      </c>
      <c r="D74" s="92"/>
      <c r="E74" s="165" t="s">
        <v>121</v>
      </c>
      <c r="F74" s="92"/>
      <c r="G74" s="94"/>
    </row>
    <row r="75" spans="1:12" ht="13.5" customHeight="1" x14ac:dyDescent="0.25">
      <c r="A75" s="91"/>
      <c r="B75" s="92"/>
      <c r="C75" s="165" t="s">
        <v>45</v>
      </c>
      <c r="D75" s="92"/>
      <c r="E75" s="165" t="s">
        <v>122</v>
      </c>
      <c r="F75" s="92"/>
      <c r="G75" s="94"/>
    </row>
    <row r="76" spans="1:12" ht="13.5" customHeight="1" x14ac:dyDescent="0.25">
      <c r="A76" s="91"/>
      <c r="B76" s="92"/>
      <c r="C76" s="165" t="s">
        <v>45</v>
      </c>
      <c r="D76" s="92"/>
      <c r="E76" s="165" t="s">
        <v>137</v>
      </c>
      <c r="F76" s="92"/>
      <c r="G76" s="94"/>
    </row>
    <row r="77" spans="1:12" ht="13.5" customHeight="1" x14ac:dyDescent="0.25">
      <c r="A77" s="91"/>
      <c r="B77" s="92"/>
      <c r="C77" s="165" t="s">
        <v>45</v>
      </c>
      <c r="D77" s="92"/>
      <c r="E77" s="165" t="s">
        <v>136</v>
      </c>
      <c r="F77" s="92"/>
      <c r="G77" s="94"/>
    </row>
    <row r="78" spans="1:12" ht="13.5" customHeight="1" x14ac:dyDescent="0.25">
      <c r="A78" s="91"/>
      <c r="B78" s="92"/>
      <c r="C78" s="165" t="s">
        <v>45</v>
      </c>
      <c r="D78" s="92"/>
      <c r="E78" s="165" t="s">
        <v>128</v>
      </c>
      <c r="F78" s="92"/>
      <c r="G78" s="94"/>
    </row>
    <row r="79" spans="1:12" ht="13.5" customHeight="1" x14ac:dyDescent="0.25">
      <c r="A79" s="91"/>
      <c r="B79" s="92"/>
      <c r="C79" s="165" t="s">
        <v>45</v>
      </c>
      <c r="D79" s="92"/>
      <c r="E79" s="165" t="s">
        <v>131</v>
      </c>
      <c r="F79" s="92"/>
      <c r="G79" s="94"/>
    </row>
    <row r="80" spans="1:12" ht="13.5" customHeight="1" x14ac:dyDescent="0.25">
      <c r="A80" s="91"/>
      <c r="B80" s="92"/>
      <c r="C80" s="165" t="s">
        <v>45</v>
      </c>
      <c r="D80" s="92"/>
      <c r="E80" s="165" t="s">
        <v>132</v>
      </c>
      <c r="F80" s="92"/>
      <c r="G80" s="94"/>
    </row>
    <row r="81" spans="1:7" ht="13.5" customHeight="1" x14ac:dyDescent="0.25">
      <c r="A81" s="91"/>
      <c r="B81" s="92"/>
      <c r="C81" s="165" t="s">
        <v>45</v>
      </c>
      <c r="D81" s="92"/>
      <c r="E81" s="165" t="s">
        <v>123</v>
      </c>
      <c r="F81" s="92"/>
      <c r="G81" s="94"/>
    </row>
    <row r="82" spans="1:7" ht="13.5" customHeight="1" x14ac:dyDescent="0.25">
      <c r="A82" s="91"/>
      <c r="B82" s="92"/>
      <c r="C82" s="165" t="s">
        <v>45</v>
      </c>
      <c r="D82" s="92"/>
      <c r="E82" s="165" t="s">
        <v>124</v>
      </c>
      <c r="F82" s="92"/>
      <c r="G82" s="94"/>
    </row>
    <row r="83" spans="1:7" ht="13.5" customHeight="1" x14ac:dyDescent="0.25">
      <c r="A83" s="91"/>
      <c r="B83" s="92"/>
      <c r="C83" s="165" t="s">
        <v>45</v>
      </c>
      <c r="D83" s="92"/>
      <c r="E83" s="165" t="s">
        <v>125</v>
      </c>
      <c r="F83" s="92"/>
      <c r="G83" s="94"/>
    </row>
    <row r="84" spans="1:7" ht="13.5" customHeight="1" x14ac:dyDescent="0.25">
      <c r="A84" s="91"/>
      <c r="B84" s="92"/>
      <c r="C84" s="165" t="s">
        <v>45</v>
      </c>
      <c r="D84" s="92"/>
      <c r="E84" s="165" t="s">
        <v>129</v>
      </c>
      <c r="F84" s="92"/>
      <c r="G84" s="94"/>
    </row>
    <row r="85" spans="1:7" ht="13.5" customHeight="1" x14ac:dyDescent="0.25">
      <c r="A85" s="91"/>
      <c r="B85" s="92"/>
      <c r="C85" s="165" t="s">
        <v>45</v>
      </c>
      <c r="D85" s="92"/>
      <c r="E85" s="165" t="s">
        <v>120</v>
      </c>
      <c r="F85" s="92"/>
      <c r="G85" s="94"/>
    </row>
    <row r="86" spans="1:7" ht="13.5" customHeight="1" x14ac:dyDescent="0.25">
      <c r="A86" s="91"/>
      <c r="B86" s="92"/>
      <c r="C86" s="165" t="s">
        <v>45</v>
      </c>
      <c r="D86" s="92"/>
      <c r="E86" s="165" t="s">
        <v>130</v>
      </c>
      <c r="F86" s="92"/>
      <c r="G86" s="94"/>
    </row>
    <row r="87" spans="1:7" ht="13.5" customHeight="1" x14ac:dyDescent="0.25">
      <c r="A87" s="91"/>
      <c r="B87" s="92"/>
      <c r="C87" s="165" t="s">
        <v>45</v>
      </c>
      <c r="D87" s="92"/>
      <c r="E87" s="165" t="s">
        <v>138</v>
      </c>
      <c r="F87" s="92"/>
      <c r="G87" s="94"/>
    </row>
    <row r="88" spans="1:7" ht="13.5" customHeight="1" x14ac:dyDescent="0.25">
      <c r="A88" s="91"/>
      <c r="B88" s="92"/>
      <c r="C88" s="165" t="s">
        <v>45</v>
      </c>
      <c r="D88" s="92"/>
      <c r="E88" s="165" t="s">
        <v>135</v>
      </c>
      <c r="F88" s="92"/>
      <c r="G88" s="94"/>
    </row>
    <row r="89" spans="1:7" ht="13.5" customHeight="1" x14ac:dyDescent="0.25">
      <c r="A89" s="91"/>
      <c r="B89" s="92"/>
      <c r="C89" s="165" t="s">
        <v>45</v>
      </c>
      <c r="D89" s="92"/>
      <c r="E89" s="165" t="s">
        <v>139</v>
      </c>
      <c r="F89" s="92"/>
      <c r="G89" s="94"/>
    </row>
    <row r="90" spans="1:7" ht="13.5" customHeight="1" x14ac:dyDescent="0.25">
      <c r="A90" s="91"/>
      <c r="B90" s="92"/>
      <c r="C90" s="165" t="s">
        <v>45</v>
      </c>
      <c r="D90" s="92"/>
      <c r="E90" s="165" t="s">
        <v>126</v>
      </c>
      <c r="F90" s="92"/>
      <c r="G90" s="94"/>
    </row>
    <row r="91" spans="1:7" ht="13.5" customHeight="1" x14ac:dyDescent="0.25">
      <c r="A91" s="91"/>
      <c r="B91" s="92"/>
      <c r="C91" s="165" t="s">
        <v>45</v>
      </c>
      <c r="D91" s="92"/>
      <c r="E91" s="165" t="s">
        <v>134</v>
      </c>
      <c r="F91" s="92"/>
      <c r="G91" s="94"/>
    </row>
    <row r="92" spans="1:7" ht="13.5" customHeight="1" x14ac:dyDescent="0.25">
      <c r="A92" s="91"/>
      <c r="B92" s="92"/>
      <c r="C92" s="165" t="s">
        <v>45</v>
      </c>
      <c r="D92" s="92"/>
      <c r="E92" s="165" t="s">
        <v>140</v>
      </c>
      <c r="F92" s="92"/>
      <c r="G92" s="94"/>
    </row>
    <row r="93" spans="1:7" ht="13.5" customHeight="1" x14ac:dyDescent="0.25">
      <c r="A93" s="91"/>
      <c r="B93" s="92"/>
      <c r="C93" s="165" t="s">
        <v>45</v>
      </c>
      <c r="D93" s="92"/>
      <c r="E93" s="165" t="s">
        <v>127</v>
      </c>
      <c r="F93" s="92"/>
      <c r="G93" s="94"/>
    </row>
    <row r="94" spans="1:7" ht="13.5" customHeight="1" x14ac:dyDescent="0.25">
      <c r="A94" s="91"/>
      <c r="B94" s="92"/>
      <c r="C94" s="165" t="s">
        <v>45</v>
      </c>
      <c r="D94" s="92"/>
      <c r="E94" s="165" t="s">
        <v>141</v>
      </c>
      <c r="F94" s="92"/>
      <c r="G94" s="94"/>
    </row>
    <row r="95" spans="1:7" ht="13.5" customHeight="1" x14ac:dyDescent="0.25">
      <c r="A95" s="91"/>
      <c r="B95" s="92"/>
      <c r="C95" s="165" t="s">
        <v>45</v>
      </c>
      <c r="D95" s="92"/>
      <c r="E95" s="165" t="s">
        <v>142</v>
      </c>
      <c r="F95" s="92"/>
      <c r="G95" s="94"/>
    </row>
    <row r="96" spans="1:7" ht="13.5" customHeight="1" x14ac:dyDescent="0.25">
      <c r="A96" s="91"/>
      <c r="B96" s="92"/>
      <c r="C96" s="165" t="s">
        <v>45</v>
      </c>
      <c r="D96" s="92"/>
      <c r="E96" s="165" t="s">
        <v>133</v>
      </c>
      <c r="F96" s="92"/>
      <c r="G96" s="94"/>
    </row>
    <row r="97" spans="1:10" ht="13.5" customHeight="1" x14ac:dyDescent="0.25">
      <c r="A97" s="91"/>
      <c r="B97" s="92"/>
      <c r="C97" s="165" t="s">
        <v>45</v>
      </c>
      <c r="D97" s="92"/>
      <c r="E97" s="165" t="s">
        <v>143</v>
      </c>
      <c r="F97" s="92"/>
      <c r="G97" s="94"/>
    </row>
    <row r="98" spans="1:10" ht="13.5" customHeight="1" x14ac:dyDescent="0.25">
      <c r="A98" s="91"/>
      <c r="B98" s="92"/>
      <c r="C98" s="165" t="s">
        <v>45</v>
      </c>
      <c r="D98" s="92"/>
      <c r="E98" s="165" t="s">
        <v>144</v>
      </c>
      <c r="F98" s="92"/>
      <c r="G98" s="94"/>
    </row>
    <row r="99" spans="1:10" ht="13.5" customHeight="1" x14ac:dyDescent="0.25">
      <c r="A99" s="91"/>
      <c r="B99" s="92"/>
      <c r="C99" s="165" t="s">
        <v>45</v>
      </c>
      <c r="D99" s="92"/>
      <c r="E99" s="165" t="s">
        <v>145</v>
      </c>
      <c r="F99" s="92"/>
      <c r="G99" s="94"/>
      <c r="J99" s="96"/>
    </row>
    <row r="100" spans="1:10" ht="13.5" customHeight="1" x14ac:dyDescent="0.25">
      <c r="A100" s="91"/>
      <c r="B100" s="92"/>
      <c r="C100" s="93" t="s">
        <v>158</v>
      </c>
      <c r="D100" s="92"/>
      <c r="E100" s="93" t="s">
        <v>113</v>
      </c>
      <c r="F100" s="92"/>
      <c r="G100" s="94"/>
    </row>
    <row r="101" spans="1:10" ht="13.5" customHeight="1" x14ac:dyDescent="0.25">
      <c r="A101" s="91"/>
      <c r="B101" s="92"/>
      <c r="C101" s="93" t="s">
        <v>163</v>
      </c>
      <c r="D101" s="92"/>
      <c r="E101" s="93" t="s">
        <v>131</v>
      </c>
      <c r="F101" s="92"/>
      <c r="G101" s="94"/>
    </row>
    <row r="102" spans="1:10" ht="13.5" customHeight="1" x14ac:dyDescent="0.25">
      <c r="A102" s="91"/>
      <c r="B102" s="92"/>
      <c r="C102" s="93" t="s">
        <v>163</v>
      </c>
      <c r="D102" s="92"/>
      <c r="E102" s="93" t="s">
        <v>135</v>
      </c>
      <c r="F102" s="92"/>
      <c r="G102" s="94"/>
    </row>
    <row r="103" spans="1:10" ht="13.5" customHeight="1" thickBot="1" x14ac:dyDescent="0.3">
      <c r="A103" s="91"/>
      <c r="B103" s="98"/>
      <c r="C103" s="93" t="s">
        <v>163</v>
      </c>
      <c r="D103" s="98"/>
      <c r="E103" s="93" t="s">
        <v>130</v>
      </c>
      <c r="F103" s="98"/>
      <c r="G103" s="99"/>
      <c r="J103" s="100">
        <f>DADOS!D$27</f>
        <v>0</v>
      </c>
    </row>
    <row r="104" spans="1:10" ht="13.5" customHeight="1" thickBot="1" x14ac:dyDescent="0.3">
      <c r="A104" s="67"/>
      <c r="B104" s="35"/>
      <c r="C104" s="35"/>
      <c r="D104" s="68"/>
      <c r="E104" s="35"/>
      <c r="F104" s="101" t="s">
        <v>46</v>
      </c>
      <c r="G104" s="102">
        <f>SUM(G70:G103)</f>
        <v>0</v>
      </c>
      <c r="H104" s="103" t="str">
        <f>IF(J104&gt;J103*0.05,"DIMINUIR VALOR",IF(J104&lt;-J103*0.05,"AUMENTAR VALOR",""))</f>
        <v/>
      </c>
      <c r="J104" s="104">
        <f>G104-J103</f>
        <v>0</v>
      </c>
    </row>
    <row r="105" spans="1:10" ht="66" hidden="1" customHeight="1" thickBot="1" x14ac:dyDescent="0.3">
      <c r="A105" s="78" t="s">
        <v>47</v>
      </c>
      <c r="B105" s="1"/>
      <c r="C105" s="78"/>
      <c r="D105" s="74"/>
      <c r="E105" s="79"/>
      <c r="F105" s="3"/>
      <c r="G105" s="3"/>
      <c r="J105" s="105"/>
    </row>
    <row r="106" spans="1:10" ht="13.5" hidden="1" customHeight="1" x14ac:dyDescent="0.25">
      <c r="A106" s="80" t="s">
        <v>39</v>
      </c>
      <c r="B106" s="53"/>
      <c r="C106" s="80" t="s">
        <v>40</v>
      </c>
      <c r="D106" s="81"/>
      <c r="E106" s="80" t="s">
        <v>41</v>
      </c>
      <c r="F106" s="66"/>
      <c r="G106" s="106" t="s">
        <v>42</v>
      </c>
      <c r="J106" s="105"/>
    </row>
    <row r="107" spans="1:10" ht="13.5" hidden="1" customHeight="1" thickBot="1" x14ac:dyDescent="0.3">
      <c r="A107" s="83" t="s">
        <v>43</v>
      </c>
      <c r="B107" s="107"/>
      <c r="C107" s="83" t="s">
        <v>43</v>
      </c>
      <c r="D107" s="85"/>
      <c r="E107" s="83" t="s">
        <v>44</v>
      </c>
      <c r="F107" s="84"/>
      <c r="G107" s="86"/>
      <c r="J107" s="105"/>
    </row>
    <row r="108" spans="1:10" ht="12.75" hidden="1" customHeight="1" x14ac:dyDescent="0.25">
      <c r="A108" s="108"/>
      <c r="B108" s="109"/>
      <c r="C108" s="110"/>
      <c r="D108" s="109"/>
      <c r="E108" s="110"/>
      <c r="F108" s="109"/>
      <c r="G108" s="111"/>
      <c r="J108" s="105"/>
    </row>
    <row r="109" spans="1:10" ht="12.75" hidden="1" customHeight="1" x14ac:dyDescent="0.25">
      <c r="A109" s="91"/>
      <c r="B109" s="92"/>
      <c r="C109" s="93"/>
      <c r="D109" s="92"/>
      <c r="E109" s="93"/>
      <c r="F109" s="92"/>
      <c r="G109" s="94"/>
      <c r="J109" s="96"/>
    </row>
    <row r="110" spans="1:10" ht="12.75" hidden="1" customHeight="1" x14ac:dyDescent="0.25">
      <c r="A110" s="91"/>
      <c r="B110" s="92"/>
      <c r="C110" s="93"/>
      <c r="D110" s="92"/>
      <c r="E110" s="93"/>
      <c r="F110" s="92"/>
      <c r="G110" s="94"/>
    </row>
    <row r="111" spans="1:10" ht="12.75" hidden="1" customHeight="1" thickBot="1" x14ac:dyDescent="0.3">
      <c r="A111" s="97"/>
      <c r="B111" s="98"/>
      <c r="C111" s="97"/>
      <c r="D111" s="98"/>
      <c r="E111" s="97"/>
      <c r="F111" s="98"/>
      <c r="G111" s="99"/>
      <c r="J111" s="100">
        <f>DADOS!E$27</f>
        <v>0</v>
      </c>
    </row>
    <row r="112" spans="1:10" ht="13.5" hidden="1" customHeight="1" thickBot="1" x14ac:dyDescent="0.3">
      <c r="A112" s="67"/>
      <c r="B112" s="35"/>
      <c r="C112" s="35"/>
      <c r="D112" s="68"/>
      <c r="E112" s="35"/>
      <c r="F112" s="112" t="s">
        <v>48</v>
      </c>
      <c r="G112" s="102">
        <f>SUM(G108:G111)</f>
        <v>0</v>
      </c>
      <c r="H112" s="103" t="str">
        <f>IF(J112&gt;J111*0.05,"DIMINUIR VALOR",IF(J112&lt;-J111*0.05,"AUMENTAR VALOR",""))</f>
        <v/>
      </c>
      <c r="J112" s="104">
        <f>G112-J111</f>
        <v>0</v>
      </c>
    </row>
    <row r="113" spans="1:10" ht="13.5" hidden="1" customHeight="1" thickBot="1" x14ac:dyDescent="0.3">
      <c r="A113" s="78" t="s">
        <v>49</v>
      </c>
      <c r="B113" s="1"/>
      <c r="C113" s="78"/>
      <c r="D113" s="74"/>
      <c r="E113" s="79"/>
      <c r="F113" s="3"/>
      <c r="G113" s="3"/>
      <c r="H113" s="103"/>
      <c r="J113" s="104"/>
    </row>
    <row r="114" spans="1:10" ht="13.5" hidden="1" customHeight="1" x14ac:dyDescent="0.25">
      <c r="A114" s="80" t="s">
        <v>39</v>
      </c>
      <c r="B114" s="53"/>
      <c r="C114" s="80" t="s">
        <v>40</v>
      </c>
      <c r="D114" s="81"/>
      <c r="E114" s="80" t="s">
        <v>41</v>
      </c>
      <c r="F114" s="66"/>
      <c r="G114" s="106" t="s">
        <v>42</v>
      </c>
      <c r="H114" s="103"/>
      <c r="J114" s="104"/>
    </row>
    <row r="115" spans="1:10" ht="13.5" hidden="1" customHeight="1" thickBot="1" x14ac:dyDescent="0.3">
      <c r="A115" s="83" t="s">
        <v>43</v>
      </c>
      <c r="B115" s="107"/>
      <c r="C115" s="83" t="s">
        <v>43</v>
      </c>
      <c r="D115" s="85"/>
      <c r="E115" s="83" t="s">
        <v>44</v>
      </c>
      <c r="F115" s="84"/>
      <c r="G115" s="86"/>
      <c r="H115" s="103"/>
      <c r="J115" s="104"/>
    </row>
    <row r="116" spans="1:10" ht="12.75" hidden="1" customHeight="1" x14ac:dyDescent="0.25">
      <c r="A116" s="108"/>
      <c r="B116" s="109"/>
      <c r="C116" s="110"/>
      <c r="D116" s="109"/>
      <c r="E116" s="110"/>
      <c r="F116" s="109"/>
      <c r="G116" s="111"/>
      <c r="H116" s="103"/>
      <c r="J116" s="104"/>
    </row>
    <row r="117" spans="1:10" ht="12.75" hidden="1" customHeight="1" x14ac:dyDescent="0.25">
      <c r="A117" s="91"/>
      <c r="B117" s="92"/>
      <c r="C117" s="93"/>
      <c r="D117" s="92"/>
      <c r="E117" s="93"/>
      <c r="F117" s="92"/>
      <c r="G117" s="94"/>
      <c r="H117" s="103"/>
      <c r="J117" s="104"/>
    </row>
    <row r="118" spans="1:10" ht="12.75" hidden="1" customHeight="1" x14ac:dyDescent="0.25">
      <c r="A118" s="91"/>
      <c r="B118" s="92"/>
      <c r="C118" s="93"/>
      <c r="D118" s="92"/>
      <c r="E118" s="93"/>
      <c r="F118" s="92"/>
      <c r="G118" s="94"/>
      <c r="H118" s="103"/>
      <c r="J118" s="104"/>
    </row>
    <row r="119" spans="1:10" ht="12.75" hidden="1" customHeight="1" x14ac:dyDescent="0.25">
      <c r="A119" s="91"/>
      <c r="B119" s="92"/>
      <c r="C119" s="93"/>
      <c r="D119" s="92"/>
      <c r="E119" s="93"/>
      <c r="F119" s="92"/>
      <c r="G119" s="94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3"/>
      <c r="B122" s="92"/>
      <c r="C122" s="93"/>
      <c r="D122" s="92"/>
      <c r="E122" s="93"/>
      <c r="F122" s="92"/>
      <c r="G122" s="94"/>
      <c r="H122" s="103"/>
      <c r="J122" s="96"/>
    </row>
    <row r="123" spans="1:10" ht="12.75" hidden="1" customHeight="1" x14ac:dyDescent="0.25">
      <c r="A123" s="93"/>
      <c r="B123" s="92"/>
      <c r="C123" s="93"/>
      <c r="D123" s="92"/>
      <c r="E123" s="93"/>
      <c r="F123" s="92"/>
      <c r="G123" s="94"/>
      <c r="H123" s="103"/>
    </row>
    <row r="124" spans="1:10" ht="12.75" hidden="1" customHeight="1" thickBot="1" x14ac:dyDescent="0.3">
      <c r="A124" s="97"/>
      <c r="B124" s="98"/>
      <c r="C124" s="97"/>
      <c r="D124" s="98"/>
      <c r="E124" s="97"/>
      <c r="F124" s="98"/>
      <c r="G124" s="99"/>
      <c r="H124" s="103"/>
      <c r="J124" s="100">
        <f>DADOS!F$27</f>
        <v>0</v>
      </c>
    </row>
    <row r="125" spans="1:10" ht="13.5" hidden="1" customHeight="1" thickBot="1" x14ac:dyDescent="0.3">
      <c r="A125" s="67"/>
      <c r="B125" s="35"/>
      <c r="C125" s="35"/>
      <c r="D125" s="68"/>
      <c r="E125" s="35"/>
      <c r="F125" s="112" t="s">
        <v>50</v>
      </c>
      <c r="G125" s="102">
        <f>SUM(G116:G124)</f>
        <v>0</v>
      </c>
      <c r="H125" s="103" t="str">
        <f>IF(J125&gt;J124*0.05,"DIMINUIR VALOR",IF(J125&lt;-J124*0.05,"AUMENTAR VALOR",""))</f>
        <v/>
      </c>
      <c r="J125" s="104">
        <f>G125-J124</f>
        <v>0</v>
      </c>
    </row>
    <row r="126" spans="1:10" ht="13.5" hidden="1" customHeight="1" thickBot="1" x14ac:dyDescent="0.3">
      <c r="A126" s="78" t="s">
        <v>51</v>
      </c>
      <c r="B126" s="1"/>
      <c r="C126" s="78"/>
      <c r="D126" s="74"/>
      <c r="E126" s="79"/>
      <c r="F126" s="3"/>
      <c r="G126" s="3"/>
      <c r="H126" s="103"/>
      <c r="J126" s="104"/>
    </row>
    <row r="127" spans="1:10" ht="13.5" hidden="1" customHeight="1" x14ac:dyDescent="0.25">
      <c r="A127" s="80" t="s">
        <v>39</v>
      </c>
      <c r="B127" s="53"/>
      <c r="C127" s="80" t="s">
        <v>40</v>
      </c>
      <c r="D127" s="81"/>
      <c r="E127" s="80" t="s">
        <v>41</v>
      </c>
      <c r="F127" s="66"/>
      <c r="G127" s="106" t="s">
        <v>42</v>
      </c>
      <c r="H127" s="103"/>
      <c r="J127" s="104"/>
    </row>
    <row r="128" spans="1:10" ht="13.5" hidden="1" customHeight="1" thickBot="1" x14ac:dyDescent="0.3">
      <c r="A128" s="83" t="s">
        <v>43</v>
      </c>
      <c r="B128" s="107"/>
      <c r="C128" s="83" t="s">
        <v>43</v>
      </c>
      <c r="D128" s="85"/>
      <c r="E128" s="83" t="s">
        <v>44</v>
      </c>
      <c r="F128" s="84"/>
      <c r="G128" s="86"/>
      <c r="H128" s="103"/>
      <c r="J128" s="104"/>
    </row>
    <row r="129" spans="1:10" ht="12.75" hidden="1" customHeight="1" x14ac:dyDescent="0.25">
      <c r="A129" s="108"/>
      <c r="B129" s="109"/>
      <c r="C129" s="110"/>
      <c r="D129" s="109"/>
      <c r="E129" s="110"/>
      <c r="F129" s="109"/>
      <c r="G129" s="111"/>
      <c r="H129" s="103"/>
      <c r="J129" s="104"/>
    </row>
    <row r="130" spans="1:10" ht="12.75" hidden="1" customHeight="1" x14ac:dyDescent="0.25">
      <c r="A130" s="91"/>
      <c r="B130" s="92"/>
      <c r="C130" s="93"/>
      <c r="D130" s="92"/>
      <c r="E130" s="93"/>
      <c r="F130" s="92"/>
      <c r="G130" s="94"/>
      <c r="H130" s="103"/>
      <c r="J130" s="104"/>
    </row>
    <row r="131" spans="1:10" ht="12.75" hidden="1" customHeight="1" x14ac:dyDescent="0.25">
      <c r="A131" s="91"/>
      <c r="B131" s="92"/>
      <c r="C131" s="93"/>
      <c r="D131" s="92"/>
      <c r="E131" s="93"/>
      <c r="F131" s="92"/>
      <c r="G131" s="94"/>
      <c r="H131" s="103"/>
      <c r="J131" s="104"/>
    </row>
    <row r="132" spans="1:10" ht="12.75" hidden="1" customHeight="1" x14ac:dyDescent="0.25">
      <c r="A132" s="91"/>
      <c r="B132" s="92"/>
      <c r="C132" s="93"/>
      <c r="D132" s="92"/>
      <c r="E132" s="93"/>
      <c r="F132" s="92"/>
      <c r="G132" s="94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113"/>
      <c r="B134" s="114"/>
      <c r="C134" s="115"/>
      <c r="D134" s="114"/>
      <c r="E134" s="115"/>
      <c r="F134" s="114"/>
      <c r="G134" s="116"/>
      <c r="H134" s="103"/>
      <c r="J134" s="96"/>
    </row>
    <row r="135" spans="1:10" ht="12.75" hidden="1" customHeight="1" x14ac:dyDescent="0.25">
      <c r="A135" s="113"/>
      <c r="B135" s="114"/>
      <c r="C135" s="115"/>
      <c r="D135" s="114"/>
      <c r="E135" s="115"/>
      <c r="F135" s="114"/>
      <c r="G135" s="116"/>
      <c r="H135" s="103"/>
    </row>
    <row r="136" spans="1:10" ht="12.75" hidden="1" customHeight="1" thickBot="1" x14ac:dyDescent="0.3">
      <c r="A136" s="97"/>
      <c r="B136" s="98"/>
      <c r="C136" s="97"/>
      <c r="D136" s="98"/>
      <c r="E136" s="97"/>
      <c r="F136" s="98"/>
      <c r="G136" s="99"/>
      <c r="H136" s="103"/>
      <c r="J136" s="100">
        <f>DADOS!G$27</f>
        <v>0</v>
      </c>
    </row>
    <row r="137" spans="1:10" ht="13.5" hidden="1" customHeight="1" thickBot="1" x14ac:dyDescent="0.3">
      <c r="A137" s="67"/>
      <c r="B137" s="35"/>
      <c r="C137" s="35"/>
      <c r="D137" s="68"/>
      <c r="E137" s="35"/>
      <c r="F137" s="112" t="s">
        <v>52</v>
      </c>
      <c r="G137" s="102">
        <f>SUM(G129:G136)</f>
        <v>0</v>
      </c>
      <c r="H137" s="103" t="str">
        <f>IF(J137&gt;J136*0.05,"DIMINUIR VALOR",IF(J137&lt;-J136*0.05,"AUMENTAR VALOR",""))</f>
        <v/>
      </c>
      <c r="J137" s="104">
        <f>G137-J136</f>
        <v>0</v>
      </c>
    </row>
    <row r="138" spans="1:10" ht="13.5" hidden="1" customHeight="1" x14ac:dyDescent="0.25">
      <c r="A138" s="78" t="s">
        <v>53</v>
      </c>
      <c r="B138" s="1"/>
      <c r="C138" s="78"/>
      <c r="D138" s="74"/>
      <c r="E138" s="79"/>
      <c r="F138" s="3"/>
      <c r="G138" s="3"/>
      <c r="H138" s="103"/>
      <c r="J138" s="104"/>
    </row>
    <row r="139" spans="1:10" ht="13.5" hidden="1" customHeight="1" x14ac:dyDescent="0.25">
      <c r="A139" s="80" t="s">
        <v>39</v>
      </c>
      <c r="B139" s="53"/>
      <c r="C139" s="80" t="s">
        <v>40</v>
      </c>
      <c r="D139" s="81"/>
      <c r="E139" s="80" t="s">
        <v>41</v>
      </c>
      <c r="F139" s="66"/>
      <c r="G139" s="106" t="s">
        <v>42</v>
      </c>
      <c r="H139" s="103"/>
      <c r="J139" s="104"/>
    </row>
    <row r="140" spans="1:10" ht="13.5" hidden="1" customHeight="1" x14ac:dyDescent="0.25">
      <c r="A140" s="83" t="s">
        <v>43</v>
      </c>
      <c r="B140" s="107"/>
      <c r="C140" s="83" t="s">
        <v>43</v>
      </c>
      <c r="D140" s="85"/>
      <c r="E140" s="83" t="s">
        <v>44</v>
      </c>
      <c r="F140" s="84"/>
      <c r="G140" s="86"/>
      <c r="H140" s="103"/>
      <c r="J140" s="104"/>
    </row>
    <row r="141" spans="1:10" ht="12.75" hidden="1" customHeight="1" x14ac:dyDescent="0.25">
      <c r="A141" s="110"/>
      <c r="B141" s="109"/>
      <c r="C141" s="110"/>
      <c r="D141" s="109"/>
      <c r="E141" s="110"/>
      <c r="F141" s="109"/>
      <c r="G141" s="111"/>
      <c r="H141" s="103"/>
      <c r="J141" s="104"/>
    </row>
    <row r="142" spans="1:10" ht="12.75" hidden="1" customHeight="1" x14ac:dyDescent="0.25">
      <c r="A142" s="97"/>
      <c r="B142" s="98"/>
      <c r="C142" s="97"/>
      <c r="D142" s="98"/>
      <c r="E142" s="97"/>
      <c r="F142" s="98"/>
      <c r="G142" s="99"/>
      <c r="H142" s="103"/>
      <c r="J142" s="104"/>
    </row>
    <row r="143" spans="1:10" ht="13.5" hidden="1" customHeight="1" x14ac:dyDescent="0.25">
      <c r="A143" s="67"/>
      <c r="B143" s="35"/>
      <c r="C143" s="35"/>
      <c r="D143" s="68"/>
      <c r="E143" s="35"/>
      <c r="F143" s="117" t="s">
        <v>54</v>
      </c>
      <c r="G143" s="118">
        <f>SUM(G141:G142)</f>
        <v>0</v>
      </c>
      <c r="H143" s="103"/>
      <c r="J143" s="104"/>
    </row>
    <row r="144" spans="1:10" ht="13.5" hidden="1" customHeight="1" thickBot="1" x14ac:dyDescent="0.3">
      <c r="A144" s="78" t="s">
        <v>55</v>
      </c>
      <c r="B144" s="1"/>
      <c r="C144" s="78"/>
      <c r="D144" s="74"/>
      <c r="E144" s="79"/>
      <c r="F144" s="3"/>
      <c r="G144" s="3"/>
      <c r="H144" s="103"/>
      <c r="J144" s="104"/>
    </row>
    <row r="145" spans="1:10" ht="13.5" hidden="1" customHeight="1" x14ac:dyDescent="0.25">
      <c r="A145" s="80" t="s">
        <v>39</v>
      </c>
      <c r="B145" s="53"/>
      <c r="C145" s="80" t="s">
        <v>40</v>
      </c>
      <c r="D145" s="81"/>
      <c r="E145" s="80" t="s">
        <v>41</v>
      </c>
      <c r="F145" s="66"/>
      <c r="G145" s="106" t="s">
        <v>42</v>
      </c>
      <c r="H145" s="103"/>
      <c r="J145" s="104"/>
    </row>
    <row r="146" spans="1:10" ht="13.5" hidden="1" customHeight="1" thickBot="1" x14ac:dyDescent="0.3">
      <c r="A146" s="83" t="s">
        <v>43</v>
      </c>
      <c r="B146" s="107"/>
      <c r="C146" s="83" t="s">
        <v>43</v>
      </c>
      <c r="D146" s="85"/>
      <c r="E146" s="83" t="s">
        <v>44</v>
      </c>
      <c r="F146" s="84"/>
      <c r="G146" s="86"/>
      <c r="H146" s="103"/>
      <c r="J146" s="104"/>
    </row>
    <row r="147" spans="1:10" ht="12.75" hidden="1" customHeight="1" x14ac:dyDescent="0.25">
      <c r="A147" s="108"/>
      <c r="B147" s="109"/>
      <c r="C147" s="110"/>
      <c r="D147" s="109"/>
      <c r="E147" s="110"/>
      <c r="F147" s="109"/>
      <c r="G147" s="111"/>
      <c r="H147" s="103"/>
      <c r="J147" s="96"/>
    </row>
    <row r="148" spans="1:10" ht="12.75" hidden="1" customHeight="1" x14ac:dyDescent="0.25">
      <c r="A148" s="91"/>
      <c r="B148" s="92"/>
      <c r="C148" s="93"/>
      <c r="D148" s="92"/>
      <c r="E148" s="93"/>
      <c r="F148" s="92"/>
      <c r="G148" s="94"/>
      <c r="H148" s="103"/>
    </row>
    <row r="149" spans="1:10" ht="12.75" hidden="1" customHeight="1" x14ac:dyDescent="0.25">
      <c r="A149" s="93"/>
      <c r="B149" s="92"/>
      <c r="C149" s="93"/>
      <c r="D149" s="92"/>
      <c r="E149" s="93"/>
      <c r="F149" s="92"/>
      <c r="G149" s="94"/>
      <c r="H149" s="103"/>
      <c r="J149" s="100">
        <f>DADOS!I$27</f>
        <v>0</v>
      </c>
    </row>
    <row r="150" spans="1:10" ht="12.75" hidden="1" customHeight="1" x14ac:dyDescent="0.25">
      <c r="A150" s="93"/>
      <c r="B150" s="92"/>
      <c r="C150" s="93"/>
      <c r="D150" s="92"/>
      <c r="E150" s="93"/>
      <c r="F150" s="92"/>
      <c r="G150" s="94"/>
      <c r="H150" s="103" t="str">
        <f>IF(J150&gt;J149*0.05,"DIMINUIR VALOR",IF(J150&lt;-J149*0.05,"AUMENTAR VALOR",""))</f>
        <v/>
      </c>
      <c r="J150" s="104">
        <f>G152-J149</f>
        <v>0</v>
      </c>
    </row>
    <row r="151" spans="1:10" ht="12.75" hidden="1" customHeight="1" thickBot="1" x14ac:dyDescent="0.3">
      <c r="A151" s="97"/>
      <c r="B151" s="98"/>
      <c r="C151" s="97"/>
      <c r="D151" s="98"/>
      <c r="E151" s="97"/>
      <c r="F151" s="98"/>
      <c r="G151" s="99"/>
      <c r="H151" s="103"/>
      <c r="J151" s="119"/>
    </row>
    <row r="152" spans="1:10" ht="13.5" hidden="1" customHeight="1" thickBot="1" x14ac:dyDescent="0.3">
      <c r="A152" s="67"/>
      <c r="B152" s="35"/>
      <c r="C152" s="35"/>
      <c r="D152" s="68"/>
      <c r="E152" s="35"/>
      <c r="F152" s="112" t="s">
        <v>56</v>
      </c>
      <c r="G152" s="102">
        <f>SUM(G147:G151)</f>
        <v>0</v>
      </c>
      <c r="H152" s="103"/>
      <c r="J152" s="100">
        <f>DADOS!J$27</f>
        <v>0</v>
      </c>
    </row>
    <row r="153" spans="1:10" ht="13.5" hidden="1" customHeight="1" thickBot="1" x14ac:dyDescent="0.3">
      <c r="A153" s="67"/>
      <c r="B153" s="35"/>
      <c r="C153" s="35"/>
      <c r="D153" s="35"/>
      <c r="E153" s="35"/>
      <c r="F153" s="101" t="s">
        <v>57</v>
      </c>
      <c r="G153" s="102">
        <f>SUM(G152+G143+G137+G125+G112)</f>
        <v>0</v>
      </c>
      <c r="H153" s="103" t="str">
        <f>IF(J153&gt;J152*0.05,"DIMINUIR VALOR",IF(J153&lt;-J152*0.05,"AUMENTAR VALOR",""))</f>
        <v/>
      </c>
      <c r="J153" s="104">
        <f>G153-J152</f>
        <v>0</v>
      </c>
    </row>
    <row r="154" spans="1:10" ht="13.5" hidden="1" customHeight="1" thickBot="1" x14ac:dyDescent="0.3">
      <c r="A154" s="43"/>
      <c r="B154" s="45"/>
      <c r="C154" s="45"/>
      <c r="D154" s="45"/>
      <c r="E154" s="45"/>
      <c r="F154" s="120" t="s">
        <v>58</v>
      </c>
      <c r="G154" s="121">
        <f>SUM(G153+G104)</f>
        <v>0</v>
      </c>
      <c r="H154" s="103" t="str">
        <f>IF(G154&gt;J154,"DIMINUIR VALOR",IF(G154&lt;J154,"AUMENTAR VALOR",""))</f>
        <v/>
      </c>
      <c r="J154" s="119">
        <f>J103+J152</f>
        <v>0</v>
      </c>
    </row>
    <row r="155" spans="1:10" ht="27" customHeight="1" x14ac:dyDescent="0.25">
      <c r="A155" s="190" t="s">
        <v>59</v>
      </c>
      <c r="B155" s="190"/>
      <c r="C155" s="190"/>
      <c r="D155" s="190"/>
      <c r="E155" s="190"/>
      <c r="F155" s="190"/>
      <c r="G155" s="190"/>
      <c r="H155" s="103"/>
      <c r="J155" s="104"/>
    </row>
    <row r="156" spans="1:10" ht="13.5" customHeight="1" x14ac:dyDescent="0.25">
      <c r="B156" s="76" t="s">
        <v>60</v>
      </c>
      <c r="C156" t="str">
        <f>C47</f>
        <v>12 de agosto de 2021.</v>
      </c>
      <c r="H156" s="103"/>
      <c r="J156" s="104"/>
    </row>
    <row r="157" spans="1:10" ht="18.75" customHeight="1" x14ac:dyDescent="0.25">
      <c r="H157" s="103"/>
      <c r="J157" s="104"/>
    </row>
    <row r="158" spans="1:10" ht="11.25" customHeight="1" x14ac:dyDescent="0.25">
      <c r="H158" s="103"/>
      <c r="J158" s="104"/>
    </row>
    <row r="159" spans="1:10" x14ac:dyDescent="0.25">
      <c r="H159" s="103"/>
      <c r="J159" s="104"/>
    </row>
    <row r="160" spans="1:10" hidden="1" x14ac:dyDescent="0.25"/>
    <row r="161" spans="1:7" hidden="1" x14ac:dyDescent="0.25"/>
    <row r="162" spans="1:7" hidden="1" x14ac:dyDescent="0.25"/>
    <row r="163" spans="1:7" hidden="1" x14ac:dyDescent="0.25"/>
    <row r="169" spans="1:7" x14ac:dyDescent="0.25">
      <c r="B169" s="9"/>
    </row>
    <row r="170" spans="1:7" x14ac:dyDescent="0.25">
      <c r="B170" s="9"/>
    </row>
    <row r="171" spans="1:7" ht="15.75" x14ac:dyDescent="0.25">
      <c r="A171" s="122" t="s">
        <v>61</v>
      </c>
      <c r="B171" s="123"/>
      <c r="C171" s="122"/>
      <c r="D171" s="124"/>
      <c r="E171" s="3"/>
      <c r="F171" s="3"/>
      <c r="G171" s="3"/>
    </row>
    <row r="172" spans="1:7" x14ac:dyDescent="0.25">
      <c r="B172" s="9"/>
    </row>
    <row r="173" spans="1:7" x14ac:dyDescent="0.25">
      <c r="B173" s="7"/>
    </row>
    <row r="174" spans="1:7" x14ac:dyDescent="0.25">
      <c r="A174" s="10" t="s">
        <v>62</v>
      </c>
      <c r="B174" s="10"/>
      <c r="C174" s="10"/>
      <c r="D174" s="10"/>
      <c r="E174" s="10"/>
    </row>
    <row r="175" spans="1:7" x14ac:dyDescent="0.25">
      <c r="A175" t="s">
        <v>63</v>
      </c>
    </row>
    <row r="176" spans="1:7" x14ac:dyDescent="0.25">
      <c r="A176" s="12">
        <f>C16</f>
        <v>7</v>
      </c>
      <c r="B176" s="125" t="s">
        <v>64</v>
      </c>
      <c r="C176" t="str">
        <f>A13</f>
        <v>TERMO DE COLABORAÇÃO</v>
      </c>
      <c r="D176" s="10"/>
      <c r="E176" s="10" t="str">
        <f>D13</f>
        <v>169/2024</v>
      </c>
      <c r="F176" s="12" t="str">
        <f>E13</f>
        <v>ADITAMENTO</v>
      </c>
      <c r="G176" s="11">
        <f>F13</f>
        <v>0</v>
      </c>
    </row>
    <row r="177" spans="1:4" x14ac:dyDescent="0.25">
      <c r="A177" s="10"/>
    </row>
    <row r="178" spans="1:4" x14ac:dyDescent="0.25">
      <c r="A178" s="10"/>
      <c r="B178" s="12" t="s">
        <v>60</v>
      </c>
      <c r="C178" s="10" t="str">
        <f>C47</f>
        <v>12 de agosto de 2021.</v>
      </c>
      <c r="D178" s="12"/>
    </row>
    <row r="179" spans="1:4" x14ac:dyDescent="0.25">
      <c r="A179" s="10"/>
    </row>
    <row r="180" spans="1:4" x14ac:dyDescent="0.25">
      <c r="A180" s="10"/>
    </row>
    <row r="182" spans="1:4" x14ac:dyDescent="0.25">
      <c r="A182" s="10"/>
    </row>
    <row r="186" spans="1:4" x14ac:dyDescent="0.25">
      <c r="C186" s="12"/>
      <c r="D186" s="12"/>
    </row>
  </sheetData>
  <sheetProtection algorithmName="SHA-512" hashValue="/foPDvxa/ppXtOJqtawtAlzb0sUMgPeygnz6Vvzp2Fmg9chlILGz94vsSO3isBXfhz4a33odIWrQryTk27CyGw==" saltValue="4VMyF9qAsQXU6pDhzkZyYA==" spinCount="100000" sheet="1" objects="1" scenarios="1" selectLockedCells="1" selectUnlockedCells="1"/>
  <mergeCells count="6">
    <mergeCell ref="A155:G155"/>
    <mergeCell ref="A18:B19"/>
    <mergeCell ref="C18:D19"/>
    <mergeCell ref="E18:E19"/>
    <mergeCell ref="F18:F19"/>
    <mergeCell ref="A45:G45"/>
  </mergeCells>
  <conditionalFormatting sqref="A30">
    <cfRule type="cellIs" dxfId="119" priority="1" operator="notEqual">
      <formula>$D$20</formula>
    </cfRule>
    <cfRule type="cellIs" dxfId="118" priority="2" operator="notEqual">
      <formula>$G$26</formula>
    </cfRule>
  </conditionalFormatting>
  <conditionalFormatting sqref="G20">
    <cfRule type="cellIs" dxfId="117" priority="3" operator="notEqual">
      <formula>$D$20</formula>
    </cfRule>
  </conditionalFormatting>
  <conditionalFormatting sqref="J104">
    <cfRule type="cellIs" dxfId="116" priority="22" operator="notBetween">
      <formula>$J$103*0.05</formula>
      <formula>-$J$103*0.05</formula>
    </cfRule>
    <cfRule type="cellIs" dxfId="115" priority="23" operator="greaterThan">
      <formula>$J$103*0.05</formula>
    </cfRule>
    <cfRule type="cellIs" priority="24" operator="greaterThan">
      <formula>$J$103*0.05</formula>
    </cfRule>
  </conditionalFormatting>
  <conditionalFormatting sqref="J112">
    <cfRule type="cellIs" dxfId="114" priority="14" operator="notBetween">
      <formula>$J$103*0.05</formula>
      <formula>-$J$103*0.05</formula>
    </cfRule>
    <cfRule type="cellIs" dxfId="113" priority="15" operator="greaterThan">
      <formula>$J$103*0.05</formula>
    </cfRule>
    <cfRule type="cellIs" priority="16" operator="greaterThan">
      <formula>$J$103*0.05</formula>
    </cfRule>
  </conditionalFormatting>
  <conditionalFormatting sqref="J113:J121 J126:J133 J138:J146 J155:J159">
    <cfRule type="cellIs" dxfId="112" priority="25" operator="notEqual">
      <formula>"""0"""</formula>
    </cfRule>
  </conditionalFormatting>
  <conditionalFormatting sqref="J125">
    <cfRule type="cellIs" dxfId="111" priority="11" operator="notBetween">
      <formula>$J$103*0.05</formula>
      <formula>-$J$103*0.05</formula>
    </cfRule>
    <cfRule type="cellIs" dxfId="110" priority="12" operator="greaterThan">
      <formula>$J$103*0.05</formula>
    </cfRule>
    <cfRule type="cellIs" priority="13" operator="greaterThan">
      <formula>$J$103*0.05</formula>
    </cfRule>
  </conditionalFormatting>
  <conditionalFormatting sqref="J137">
    <cfRule type="cellIs" dxfId="109" priority="8" operator="notBetween">
      <formula>$J$103*0.05</formula>
      <formula>-$J$103*0.05</formula>
    </cfRule>
    <cfRule type="cellIs" dxfId="108" priority="9" operator="greaterThan">
      <formula>$J$103*0.05</formula>
    </cfRule>
    <cfRule type="cellIs" priority="10" operator="greaterThan">
      <formula>$J$103*0.05</formula>
    </cfRule>
  </conditionalFormatting>
  <conditionalFormatting sqref="J150">
    <cfRule type="cellIs" dxfId="107" priority="5" operator="notBetween">
      <formula>$J$103*0.05</formula>
      <formula>-$J$103*0.05</formula>
    </cfRule>
    <cfRule type="cellIs" dxfId="106" priority="6" operator="greaterThan">
      <formula>$J$103*0.05</formula>
    </cfRule>
    <cfRule type="cellIs" priority="7" operator="greaterThan">
      <formula>$J$103*0.05</formula>
    </cfRule>
  </conditionalFormatting>
  <conditionalFormatting sqref="J153">
    <cfRule type="cellIs" dxfId="105" priority="17" operator="notBetween">
      <formula>$J$103*0.05</formula>
      <formula>-$J$103*0.05</formula>
    </cfRule>
    <cfRule type="cellIs" dxfId="104" priority="18" operator="greaterThan">
      <formula>$J$103*0.05</formula>
    </cfRule>
    <cfRule type="cellIs" priority="19" operator="greaterThan">
      <formula>$J$103*0.05</formula>
    </cfRule>
  </conditionalFormatting>
  <conditionalFormatting sqref="J154">
    <cfRule type="cellIs" dxfId="103" priority="4" operator="notEqual">
      <formula>$G$154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86"/>
  <sheetViews>
    <sheetView view="pageLayout" topLeftCell="A17" zoomScaleNormal="100" workbookViewId="0">
      <selection activeCell="A53" sqref="A5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8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DADOS!C28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0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115</v>
      </c>
      <c r="C30" s="155"/>
      <c r="D30" s="155"/>
      <c r="E30" s="155"/>
      <c r="F30" s="48"/>
    </row>
    <row r="31" spans="1:7" ht="15" customHeight="1" thickBot="1" x14ac:dyDescent="0.3">
      <c r="A31" s="47"/>
      <c r="C31" s="162" t="s">
        <v>116</v>
      </c>
      <c r="D31" s="51">
        <f>G25</f>
        <v>0</v>
      </c>
      <c r="E31" s="52" t="s">
        <v>16</v>
      </c>
      <c r="F31" s="155"/>
    </row>
    <row r="32" spans="1:7" ht="15.75" thickBot="1" x14ac:dyDescent="0.3">
      <c r="A32" s="53" t="s">
        <v>17</v>
      </c>
      <c r="B32" s="53"/>
      <c r="C32" s="53"/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DADOS!B$28</f>
        <v>agosto</v>
      </c>
      <c r="E35" s="66"/>
      <c r="F35" s="158" t="s">
        <v>9</v>
      </c>
      <c r="G35" s="41">
        <f>G104</f>
        <v>0</v>
      </c>
    </row>
    <row r="36" spans="1:7" ht="15.75" hidden="1" thickBot="1" x14ac:dyDescent="0.3">
      <c r="A36" s="156" t="s">
        <v>27</v>
      </c>
      <c r="B36" s="18"/>
      <c r="C36" s="19"/>
      <c r="D36" s="157" t="str">
        <f>DADOS!B$28</f>
        <v>agosto</v>
      </c>
      <c r="E36" s="66"/>
      <c r="F36" s="158" t="s">
        <v>9</v>
      </c>
      <c r="G36" s="41">
        <f>G112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DADOS!B$28</f>
        <v>agosto</v>
      </c>
      <c r="E37" s="66"/>
      <c r="F37" s="158" t="s">
        <v>9</v>
      </c>
      <c r="G37" s="41">
        <f>G125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DADOS!B$28</f>
        <v>agosto</v>
      </c>
      <c r="E38" s="66"/>
      <c r="F38" s="158" t="s">
        <v>9</v>
      </c>
      <c r="G38" s="41">
        <f>G137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DADOS!B$28</f>
        <v>agosto</v>
      </c>
      <c r="E39" s="66"/>
      <c r="F39" s="158" t="s">
        <v>9</v>
      </c>
      <c r="G39" s="41">
        <f>G143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DADOS!B$28</f>
        <v>agosto</v>
      </c>
      <c r="E40" s="19"/>
      <c r="F40" s="158" t="s">
        <v>9</v>
      </c>
      <c r="G40" s="41">
        <f>G152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0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SUM(G20:G23)-G41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165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8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87"/>
      <c r="B70" s="88"/>
      <c r="C70" s="164" t="s">
        <v>45</v>
      </c>
      <c r="D70" s="88"/>
      <c r="E70" s="164" t="s">
        <v>117</v>
      </c>
      <c r="F70" s="88"/>
      <c r="G70" s="89"/>
      <c r="L70" s="90"/>
    </row>
    <row r="71" spans="1:12" ht="13.5" customHeight="1" x14ac:dyDescent="0.25">
      <c r="A71" s="91"/>
      <c r="B71" s="92"/>
      <c r="C71" s="165" t="s">
        <v>45</v>
      </c>
      <c r="D71" s="92"/>
      <c r="E71" s="165" t="s">
        <v>118</v>
      </c>
      <c r="F71" s="92"/>
      <c r="G71" s="94"/>
      <c r="L71" s="95"/>
    </row>
    <row r="72" spans="1:12" ht="13.5" customHeight="1" x14ac:dyDescent="0.25">
      <c r="A72" s="91"/>
      <c r="B72" s="92"/>
      <c r="C72" s="165" t="s">
        <v>45</v>
      </c>
      <c r="D72" s="92"/>
      <c r="E72" s="93" t="s">
        <v>151</v>
      </c>
      <c r="F72" s="92"/>
      <c r="G72" s="94"/>
    </row>
    <row r="73" spans="1:12" ht="13.5" customHeight="1" x14ac:dyDescent="0.25">
      <c r="A73" s="91"/>
      <c r="B73" s="92"/>
      <c r="C73" s="165" t="s">
        <v>45</v>
      </c>
      <c r="D73" s="92"/>
      <c r="E73" s="165" t="s">
        <v>119</v>
      </c>
      <c r="F73" s="92"/>
      <c r="G73" s="94"/>
    </row>
    <row r="74" spans="1:12" ht="13.5" customHeight="1" x14ac:dyDescent="0.25">
      <c r="A74" s="91"/>
      <c r="B74" s="92"/>
      <c r="C74" s="165" t="s">
        <v>45</v>
      </c>
      <c r="D74" s="92"/>
      <c r="E74" s="165" t="s">
        <v>121</v>
      </c>
      <c r="F74" s="92"/>
      <c r="G74" s="94"/>
    </row>
    <row r="75" spans="1:12" ht="13.5" customHeight="1" x14ac:dyDescent="0.25">
      <c r="A75" s="91"/>
      <c r="B75" s="92"/>
      <c r="C75" s="165" t="s">
        <v>45</v>
      </c>
      <c r="D75" s="92"/>
      <c r="E75" s="165" t="s">
        <v>122</v>
      </c>
      <c r="F75" s="92"/>
      <c r="G75" s="94"/>
    </row>
    <row r="76" spans="1:12" ht="13.5" customHeight="1" x14ac:dyDescent="0.25">
      <c r="A76" s="91"/>
      <c r="B76" s="92"/>
      <c r="C76" s="165" t="s">
        <v>45</v>
      </c>
      <c r="D76" s="92"/>
      <c r="E76" s="165" t="s">
        <v>137</v>
      </c>
      <c r="F76" s="92"/>
      <c r="G76" s="94"/>
    </row>
    <row r="77" spans="1:12" ht="13.5" customHeight="1" x14ac:dyDescent="0.25">
      <c r="A77" s="91"/>
      <c r="B77" s="92"/>
      <c r="C77" s="165" t="s">
        <v>45</v>
      </c>
      <c r="D77" s="92"/>
      <c r="E77" s="165" t="s">
        <v>136</v>
      </c>
      <c r="F77" s="92"/>
      <c r="G77" s="94"/>
    </row>
    <row r="78" spans="1:12" ht="13.5" customHeight="1" x14ac:dyDescent="0.25">
      <c r="A78" s="91"/>
      <c r="B78" s="92"/>
      <c r="C78" s="165" t="s">
        <v>45</v>
      </c>
      <c r="D78" s="92"/>
      <c r="E78" s="165" t="s">
        <v>128</v>
      </c>
      <c r="F78" s="92"/>
      <c r="G78" s="94"/>
    </row>
    <row r="79" spans="1:12" ht="13.5" customHeight="1" x14ac:dyDescent="0.25">
      <c r="A79" s="91"/>
      <c r="B79" s="92"/>
      <c r="C79" s="165" t="s">
        <v>45</v>
      </c>
      <c r="D79" s="92"/>
      <c r="E79" s="165" t="s">
        <v>131</v>
      </c>
      <c r="F79" s="92"/>
      <c r="G79" s="94"/>
    </row>
    <row r="80" spans="1:12" ht="13.5" customHeight="1" x14ac:dyDescent="0.25">
      <c r="A80" s="91"/>
      <c r="B80" s="92"/>
      <c r="C80" s="165" t="s">
        <v>45</v>
      </c>
      <c r="D80" s="92"/>
      <c r="E80" s="165" t="s">
        <v>132</v>
      </c>
      <c r="F80" s="92"/>
      <c r="G80" s="94"/>
    </row>
    <row r="81" spans="1:7" ht="13.5" customHeight="1" x14ac:dyDescent="0.25">
      <c r="A81" s="91"/>
      <c r="B81" s="92"/>
      <c r="C81" s="165" t="s">
        <v>45</v>
      </c>
      <c r="D81" s="92"/>
      <c r="E81" s="165" t="s">
        <v>123</v>
      </c>
      <c r="F81" s="92"/>
      <c r="G81" s="94"/>
    </row>
    <row r="82" spans="1:7" ht="13.5" customHeight="1" x14ac:dyDescent="0.25">
      <c r="A82" s="91"/>
      <c r="B82" s="92"/>
      <c r="C82" s="165" t="s">
        <v>45</v>
      </c>
      <c r="D82" s="92"/>
      <c r="E82" s="165" t="s">
        <v>124</v>
      </c>
      <c r="F82" s="92"/>
      <c r="G82" s="94"/>
    </row>
    <row r="83" spans="1:7" ht="13.5" customHeight="1" x14ac:dyDescent="0.25">
      <c r="A83" s="91"/>
      <c r="B83" s="92"/>
      <c r="C83" s="165" t="s">
        <v>45</v>
      </c>
      <c r="D83" s="92"/>
      <c r="E83" s="165" t="s">
        <v>125</v>
      </c>
      <c r="F83" s="92"/>
      <c r="G83" s="94"/>
    </row>
    <row r="84" spans="1:7" ht="13.5" customHeight="1" x14ac:dyDescent="0.25">
      <c r="A84" s="91"/>
      <c r="B84" s="92"/>
      <c r="C84" s="165" t="s">
        <v>45</v>
      </c>
      <c r="D84" s="92"/>
      <c r="E84" s="165" t="s">
        <v>129</v>
      </c>
      <c r="F84" s="92"/>
      <c r="G84" s="94"/>
    </row>
    <row r="85" spans="1:7" ht="13.5" customHeight="1" x14ac:dyDescent="0.25">
      <c r="A85" s="91"/>
      <c r="B85" s="92"/>
      <c r="C85" s="165" t="s">
        <v>45</v>
      </c>
      <c r="D85" s="92"/>
      <c r="E85" s="165" t="s">
        <v>120</v>
      </c>
      <c r="F85" s="92"/>
      <c r="G85" s="94"/>
    </row>
    <row r="86" spans="1:7" ht="13.5" customHeight="1" x14ac:dyDescent="0.25">
      <c r="A86" s="91"/>
      <c r="B86" s="92"/>
      <c r="C86" s="165" t="s">
        <v>45</v>
      </c>
      <c r="D86" s="92"/>
      <c r="E86" s="165" t="s">
        <v>130</v>
      </c>
      <c r="F86" s="92"/>
      <c r="G86" s="94"/>
    </row>
    <row r="87" spans="1:7" ht="13.5" customHeight="1" x14ac:dyDescent="0.25">
      <c r="A87" s="91"/>
      <c r="B87" s="92"/>
      <c r="C87" s="165" t="s">
        <v>45</v>
      </c>
      <c r="D87" s="92"/>
      <c r="E87" s="165" t="s">
        <v>138</v>
      </c>
      <c r="F87" s="92"/>
      <c r="G87" s="94"/>
    </row>
    <row r="88" spans="1:7" ht="13.5" customHeight="1" x14ac:dyDescent="0.25">
      <c r="A88" s="91"/>
      <c r="B88" s="92"/>
      <c r="C88" s="165" t="s">
        <v>45</v>
      </c>
      <c r="D88" s="92"/>
      <c r="E88" s="165" t="s">
        <v>135</v>
      </c>
      <c r="F88" s="92"/>
      <c r="G88" s="94"/>
    </row>
    <row r="89" spans="1:7" ht="13.5" customHeight="1" x14ac:dyDescent="0.25">
      <c r="A89" s="91"/>
      <c r="B89" s="92"/>
      <c r="C89" s="165" t="s">
        <v>45</v>
      </c>
      <c r="D89" s="92"/>
      <c r="E89" s="165" t="s">
        <v>139</v>
      </c>
      <c r="F89" s="92"/>
      <c r="G89" s="94"/>
    </row>
    <row r="90" spans="1:7" ht="13.5" customHeight="1" x14ac:dyDescent="0.25">
      <c r="A90" s="91"/>
      <c r="B90" s="92"/>
      <c r="C90" s="165" t="s">
        <v>45</v>
      </c>
      <c r="D90" s="92"/>
      <c r="E90" s="165" t="s">
        <v>126</v>
      </c>
      <c r="F90" s="92"/>
      <c r="G90" s="94"/>
    </row>
    <row r="91" spans="1:7" ht="13.5" customHeight="1" x14ac:dyDescent="0.25">
      <c r="A91" s="91"/>
      <c r="B91" s="92"/>
      <c r="C91" s="165" t="s">
        <v>45</v>
      </c>
      <c r="D91" s="92"/>
      <c r="E91" s="165" t="s">
        <v>134</v>
      </c>
      <c r="F91" s="92"/>
      <c r="G91" s="94"/>
    </row>
    <row r="92" spans="1:7" ht="13.5" customHeight="1" x14ac:dyDescent="0.25">
      <c r="A92" s="91"/>
      <c r="B92" s="92"/>
      <c r="C92" s="165" t="s">
        <v>45</v>
      </c>
      <c r="D92" s="92"/>
      <c r="E92" s="165" t="s">
        <v>140</v>
      </c>
      <c r="F92" s="92"/>
      <c r="G92" s="94"/>
    </row>
    <row r="93" spans="1:7" ht="13.5" customHeight="1" x14ac:dyDescent="0.25">
      <c r="A93" s="91"/>
      <c r="B93" s="92"/>
      <c r="C93" s="165" t="s">
        <v>45</v>
      </c>
      <c r="D93" s="92"/>
      <c r="E93" s="165" t="s">
        <v>127</v>
      </c>
      <c r="F93" s="92"/>
      <c r="G93" s="94"/>
    </row>
    <row r="94" spans="1:7" ht="13.5" customHeight="1" x14ac:dyDescent="0.25">
      <c r="A94" s="91"/>
      <c r="B94" s="92"/>
      <c r="C94" s="165" t="s">
        <v>45</v>
      </c>
      <c r="D94" s="92"/>
      <c r="E94" s="165" t="s">
        <v>141</v>
      </c>
      <c r="F94" s="92"/>
      <c r="G94" s="94"/>
    </row>
    <row r="95" spans="1:7" ht="13.5" customHeight="1" x14ac:dyDescent="0.25">
      <c r="A95" s="91"/>
      <c r="B95" s="92"/>
      <c r="C95" s="165" t="s">
        <v>45</v>
      </c>
      <c r="D95" s="92"/>
      <c r="E95" s="165" t="s">
        <v>142</v>
      </c>
      <c r="F95" s="92"/>
      <c r="G95" s="94"/>
    </row>
    <row r="96" spans="1:7" ht="13.5" customHeight="1" x14ac:dyDescent="0.25">
      <c r="A96" s="91"/>
      <c r="B96" s="92"/>
      <c r="C96" s="165" t="s">
        <v>45</v>
      </c>
      <c r="D96" s="92"/>
      <c r="E96" s="165" t="s">
        <v>133</v>
      </c>
      <c r="F96" s="92"/>
      <c r="G96" s="94"/>
    </row>
    <row r="97" spans="1:10" ht="13.5" customHeight="1" x14ac:dyDescent="0.25">
      <c r="A97" s="91"/>
      <c r="B97" s="92"/>
      <c r="C97" s="165" t="s">
        <v>45</v>
      </c>
      <c r="D97" s="92"/>
      <c r="E97" s="165" t="s">
        <v>143</v>
      </c>
      <c r="F97" s="92"/>
      <c r="G97" s="94"/>
    </row>
    <row r="98" spans="1:10" ht="13.5" customHeight="1" x14ac:dyDescent="0.25">
      <c r="A98" s="91"/>
      <c r="B98" s="92"/>
      <c r="C98" s="165" t="s">
        <v>45</v>
      </c>
      <c r="D98" s="92"/>
      <c r="E98" s="165" t="s">
        <v>144</v>
      </c>
      <c r="F98" s="92"/>
      <c r="G98" s="94"/>
    </row>
    <row r="99" spans="1:10" ht="13.5" customHeight="1" x14ac:dyDescent="0.25">
      <c r="A99" s="91"/>
      <c r="B99" s="92"/>
      <c r="C99" s="165" t="s">
        <v>45</v>
      </c>
      <c r="D99" s="92"/>
      <c r="E99" s="165" t="s">
        <v>145</v>
      </c>
      <c r="F99" s="92"/>
      <c r="G99" s="94"/>
      <c r="J99" s="96"/>
    </row>
    <row r="100" spans="1:10" ht="13.5" customHeight="1" x14ac:dyDescent="0.25">
      <c r="A100" s="91"/>
      <c r="B100" s="92"/>
      <c r="C100" s="93"/>
      <c r="D100" s="92"/>
      <c r="E100" s="93"/>
      <c r="F100" s="92"/>
      <c r="G100" s="94"/>
    </row>
    <row r="101" spans="1:10" ht="13.5" customHeight="1" x14ac:dyDescent="0.25">
      <c r="A101" s="91"/>
      <c r="B101" s="92"/>
      <c r="C101" s="93"/>
      <c r="D101" s="92"/>
      <c r="E101" s="93"/>
      <c r="F101" s="92"/>
      <c r="G101" s="94"/>
    </row>
    <row r="102" spans="1:10" ht="13.5" customHeight="1" x14ac:dyDescent="0.25">
      <c r="A102" s="91"/>
      <c r="B102" s="92"/>
      <c r="C102" s="93"/>
      <c r="D102" s="92"/>
      <c r="E102" s="93"/>
      <c r="F102" s="92"/>
      <c r="G102" s="94"/>
    </row>
    <row r="103" spans="1:10" ht="13.5" customHeight="1" thickBot="1" x14ac:dyDescent="0.3">
      <c r="A103" s="97"/>
      <c r="B103" s="98"/>
      <c r="C103" s="93"/>
      <c r="D103" s="98"/>
      <c r="E103" s="93"/>
      <c r="F103" s="98"/>
      <c r="G103" s="99"/>
      <c r="J103" s="100">
        <f>DADOS!D$28</f>
        <v>0</v>
      </c>
    </row>
    <row r="104" spans="1:10" ht="13.5" customHeight="1" thickBot="1" x14ac:dyDescent="0.3">
      <c r="A104" s="67"/>
      <c r="B104" s="35"/>
      <c r="C104" s="35"/>
      <c r="D104" s="68"/>
      <c r="E104" s="35"/>
      <c r="F104" s="101" t="s">
        <v>46</v>
      </c>
      <c r="G104" s="102">
        <f>SUM(G70:G103)</f>
        <v>0</v>
      </c>
      <c r="H104" s="103" t="str">
        <f>IF(J104&gt;J103*0.05,"DIMINUIR VALOR",IF(J104&lt;-J103*0.05,"AUMENTAR VALOR",""))</f>
        <v/>
      </c>
      <c r="J104" s="104">
        <f>G104-J103</f>
        <v>0</v>
      </c>
    </row>
    <row r="105" spans="1:10" ht="66" hidden="1" customHeight="1" thickBot="1" x14ac:dyDescent="0.3">
      <c r="A105" s="78" t="s">
        <v>47</v>
      </c>
      <c r="B105" s="1"/>
      <c r="C105" s="78"/>
      <c r="D105" s="74"/>
      <c r="E105" s="79"/>
      <c r="F105" s="3"/>
      <c r="G105" s="3"/>
      <c r="J105" s="105"/>
    </row>
    <row r="106" spans="1:10" ht="13.5" hidden="1" customHeight="1" x14ac:dyDescent="0.25">
      <c r="A106" s="80" t="s">
        <v>39</v>
      </c>
      <c r="B106" s="53"/>
      <c r="C106" s="80" t="s">
        <v>40</v>
      </c>
      <c r="D106" s="81"/>
      <c r="E106" s="80" t="s">
        <v>41</v>
      </c>
      <c r="F106" s="66"/>
      <c r="G106" s="106" t="s">
        <v>42</v>
      </c>
      <c r="J106" s="105"/>
    </row>
    <row r="107" spans="1:10" ht="13.5" hidden="1" customHeight="1" thickBot="1" x14ac:dyDescent="0.3">
      <c r="A107" s="83" t="s">
        <v>43</v>
      </c>
      <c r="B107" s="107"/>
      <c r="C107" s="83" t="s">
        <v>43</v>
      </c>
      <c r="D107" s="85"/>
      <c r="E107" s="83" t="s">
        <v>44</v>
      </c>
      <c r="F107" s="84"/>
      <c r="G107" s="86"/>
      <c r="J107" s="105"/>
    </row>
    <row r="108" spans="1:10" ht="12.75" hidden="1" customHeight="1" x14ac:dyDescent="0.25">
      <c r="A108" s="108"/>
      <c r="B108" s="109"/>
      <c r="C108" s="110"/>
      <c r="D108" s="109"/>
      <c r="E108" s="110"/>
      <c r="F108" s="109"/>
      <c r="G108" s="111"/>
      <c r="J108" s="105"/>
    </row>
    <row r="109" spans="1:10" ht="12.75" hidden="1" customHeight="1" x14ac:dyDescent="0.25">
      <c r="A109" s="91"/>
      <c r="B109" s="92"/>
      <c r="C109" s="93"/>
      <c r="D109" s="92"/>
      <c r="E109" s="93"/>
      <c r="F109" s="92"/>
      <c r="G109" s="94"/>
      <c r="J109" s="96"/>
    </row>
    <row r="110" spans="1:10" ht="12.75" hidden="1" customHeight="1" x14ac:dyDescent="0.25">
      <c r="A110" s="91"/>
      <c r="B110" s="92"/>
      <c r="C110" s="93"/>
      <c r="D110" s="92"/>
      <c r="E110" s="93"/>
      <c r="F110" s="92"/>
      <c r="G110" s="94"/>
    </row>
    <row r="111" spans="1:10" ht="12.75" hidden="1" customHeight="1" thickBot="1" x14ac:dyDescent="0.3">
      <c r="A111" s="97"/>
      <c r="B111" s="98"/>
      <c r="C111" s="97"/>
      <c r="D111" s="98"/>
      <c r="E111" s="97"/>
      <c r="F111" s="98"/>
      <c r="G111" s="99"/>
      <c r="J111" s="100">
        <f>DADOS!E$28</f>
        <v>0</v>
      </c>
    </row>
    <row r="112" spans="1:10" ht="13.5" hidden="1" customHeight="1" thickBot="1" x14ac:dyDescent="0.3">
      <c r="A112" s="67"/>
      <c r="B112" s="35"/>
      <c r="C112" s="35"/>
      <c r="D112" s="68"/>
      <c r="E112" s="35"/>
      <c r="F112" s="112" t="s">
        <v>48</v>
      </c>
      <c r="G112" s="102">
        <f>SUM(G108:G111)</f>
        <v>0</v>
      </c>
      <c r="H112" s="103" t="str">
        <f>IF(J112&gt;J111*0.05,"DIMINUIR VALOR",IF(J112&lt;-J111*0.05,"AUMENTAR VALOR",""))</f>
        <v/>
      </c>
      <c r="J112" s="104">
        <f>G112-J111</f>
        <v>0</v>
      </c>
    </row>
    <row r="113" spans="1:10" ht="13.5" hidden="1" customHeight="1" thickBot="1" x14ac:dyDescent="0.3">
      <c r="A113" s="78" t="s">
        <v>49</v>
      </c>
      <c r="B113" s="1"/>
      <c r="C113" s="78"/>
      <c r="D113" s="74"/>
      <c r="E113" s="79"/>
      <c r="F113" s="3"/>
      <c r="G113" s="3"/>
      <c r="H113" s="103"/>
      <c r="J113" s="104"/>
    </row>
    <row r="114" spans="1:10" ht="13.5" hidden="1" customHeight="1" x14ac:dyDescent="0.25">
      <c r="A114" s="80" t="s">
        <v>39</v>
      </c>
      <c r="B114" s="53"/>
      <c r="C114" s="80" t="s">
        <v>40</v>
      </c>
      <c r="D114" s="81"/>
      <c r="E114" s="80" t="s">
        <v>41</v>
      </c>
      <c r="F114" s="66"/>
      <c r="G114" s="106" t="s">
        <v>42</v>
      </c>
      <c r="H114" s="103"/>
      <c r="J114" s="104"/>
    </row>
    <row r="115" spans="1:10" ht="13.5" hidden="1" customHeight="1" thickBot="1" x14ac:dyDescent="0.3">
      <c r="A115" s="83" t="s">
        <v>43</v>
      </c>
      <c r="B115" s="107"/>
      <c r="C115" s="83" t="s">
        <v>43</v>
      </c>
      <c r="D115" s="85"/>
      <c r="E115" s="83" t="s">
        <v>44</v>
      </c>
      <c r="F115" s="84"/>
      <c r="G115" s="86"/>
      <c r="H115" s="103"/>
      <c r="J115" s="104"/>
    </row>
    <row r="116" spans="1:10" ht="12.75" hidden="1" customHeight="1" x14ac:dyDescent="0.25">
      <c r="A116" s="108"/>
      <c r="B116" s="109"/>
      <c r="C116" s="110"/>
      <c r="D116" s="109"/>
      <c r="E116" s="110"/>
      <c r="F116" s="109"/>
      <c r="G116" s="111"/>
      <c r="H116" s="103"/>
      <c r="J116" s="104"/>
    </row>
    <row r="117" spans="1:10" ht="12.75" hidden="1" customHeight="1" x14ac:dyDescent="0.25">
      <c r="A117" s="91"/>
      <c r="B117" s="92"/>
      <c r="C117" s="93"/>
      <c r="D117" s="92"/>
      <c r="E117" s="93"/>
      <c r="F117" s="92"/>
      <c r="G117" s="94"/>
      <c r="H117" s="103"/>
      <c r="J117" s="104"/>
    </row>
    <row r="118" spans="1:10" ht="12.75" hidden="1" customHeight="1" x14ac:dyDescent="0.25">
      <c r="A118" s="91"/>
      <c r="B118" s="92"/>
      <c r="C118" s="93"/>
      <c r="D118" s="92"/>
      <c r="E118" s="93"/>
      <c r="F118" s="92"/>
      <c r="G118" s="94"/>
      <c r="H118" s="103"/>
      <c r="J118" s="104"/>
    </row>
    <row r="119" spans="1:10" ht="12.75" hidden="1" customHeight="1" x14ac:dyDescent="0.25">
      <c r="A119" s="91"/>
      <c r="B119" s="92"/>
      <c r="C119" s="93"/>
      <c r="D119" s="92"/>
      <c r="E119" s="93"/>
      <c r="F119" s="92"/>
      <c r="G119" s="94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3"/>
      <c r="B122" s="92"/>
      <c r="C122" s="93"/>
      <c r="D122" s="92"/>
      <c r="E122" s="93"/>
      <c r="F122" s="92"/>
      <c r="G122" s="94"/>
      <c r="H122" s="103"/>
      <c r="J122" s="96"/>
    </row>
    <row r="123" spans="1:10" ht="12.75" hidden="1" customHeight="1" x14ac:dyDescent="0.25">
      <c r="A123" s="93"/>
      <c r="B123" s="92"/>
      <c r="C123" s="93"/>
      <c r="D123" s="92"/>
      <c r="E123" s="93"/>
      <c r="F123" s="92"/>
      <c r="G123" s="94"/>
      <c r="H123" s="103"/>
    </row>
    <row r="124" spans="1:10" ht="12.75" hidden="1" customHeight="1" thickBot="1" x14ac:dyDescent="0.3">
      <c r="A124" s="97"/>
      <c r="B124" s="98"/>
      <c r="C124" s="97"/>
      <c r="D124" s="98"/>
      <c r="E124" s="97"/>
      <c r="F124" s="98"/>
      <c r="G124" s="99"/>
      <c r="H124" s="103"/>
      <c r="J124" s="100">
        <f>DADOS!F$28</f>
        <v>0</v>
      </c>
    </row>
    <row r="125" spans="1:10" ht="13.5" hidden="1" customHeight="1" thickBot="1" x14ac:dyDescent="0.3">
      <c r="A125" s="67"/>
      <c r="B125" s="35"/>
      <c r="C125" s="35"/>
      <c r="D125" s="68"/>
      <c r="E125" s="35"/>
      <c r="F125" s="112" t="s">
        <v>50</v>
      </c>
      <c r="G125" s="102">
        <f>SUM(G116:G124)</f>
        <v>0</v>
      </c>
      <c r="H125" s="103" t="str">
        <f>IF(J125&gt;J124*0.05,"DIMINUIR VALOR",IF(J125&lt;-J124*0.05,"AUMENTAR VALOR",""))</f>
        <v/>
      </c>
      <c r="J125" s="104">
        <f>G125-J124</f>
        <v>0</v>
      </c>
    </row>
    <row r="126" spans="1:10" ht="13.5" hidden="1" customHeight="1" thickBot="1" x14ac:dyDescent="0.3">
      <c r="A126" s="78" t="s">
        <v>51</v>
      </c>
      <c r="B126" s="1"/>
      <c r="C126" s="78"/>
      <c r="D126" s="74"/>
      <c r="E126" s="79"/>
      <c r="F126" s="3"/>
      <c r="G126" s="3"/>
      <c r="H126" s="103"/>
      <c r="J126" s="104"/>
    </row>
    <row r="127" spans="1:10" ht="13.5" hidden="1" customHeight="1" x14ac:dyDescent="0.25">
      <c r="A127" s="80" t="s">
        <v>39</v>
      </c>
      <c r="B127" s="53"/>
      <c r="C127" s="80" t="s">
        <v>40</v>
      </c>
      <c r="D127" s="81"/>
      <c r="E127" s="80" t="s">
        <v>41</v>
      </c>
      <c r="F127" s="66"/>
      <c r="G127" s="106" t="s">
        <v>42</v>
      </c>
      <c r="H127" s="103"/>
      <c r="J127" s="104"/>
    </row>
    <row r="128" spans="1:10" ht="13.5" hidden="1" customHeight="1" thickBot="1" x14ac:dyDescent="0.3">
      <c r="A128" s="83" t="s">
        <v>43</v>
      </c>
      <c r="B128" s="107"/>
      <c r="C128" s="83" t="s">
        <v>43</v>
      </c>
      <c r="D128" s="85"/>
      <c r="E128" s="83" t="s">
        <v>44</v>
      </c>
      <c r="F128" s="84"/>
      <c r="G128" s="86"/>
      <c r="H128" s="103"/>
      <c r="J128" s="104"/>
    </row>
    <row r="129" spans="1:10" ht="12.75" hidden="1" customHeight="1" x14ac:dyDescent="0.25">
      <c r="A129" s="108"/>
      <c r="B129" s="109"/>
      <c r="C129" s="110"/>
      <c r="D129" s="109"/>
      <c r="E129" s="110"/>
      <c r="F129" s="109"/>
      <c r="G129" s="111"/>
      <c r="H129" s="103"/>
      <c r="J129" s="104"/>
    </row>
    <row r="130" spans="1:10" ht="12.75" hidden="1" customHeight="1" x14ac:dyDescent="0.25">
      <c r="A130" s="91"/>
      <c r="B130" s="92"/>
      <c r="C130" s="93"/>
      <c r="D130" s="92"/>
      <c r="E130" s="93"/>
      <c r="F130" s="92"/>
      <c r="G130" s="94"/>
      <c r="H130" s="103"/>
      <c r="J130" s="104"/>
    </row>
    <row r="131" spans="1:10" ht="12.75" hidden="1" customHeight="1" x14ac:dyDescent="0.25">
      <c r="A131" s="91"/>
      <c r="B131" s="92"/>
      <c r="C131" s="93"/>
      <c r="D131" s="92"/>
      <c r="E131" s="93"/>
      <c r="F131" s="92"/>
      <c r="G131" s="94"/>
      <c r="H131" s="103"/>
      <c r="J131" s="104"/>
    </row>
    <row r="132" spans="1:10" ht="12.75" hidden="1" customHeight="1" x14ac:dyDescent="0.25">
      <c r="A132" s="91"/>
      <c r="B132" s="92"/>
      <c r="C132" s="93"/>
      <c r="D132" s="92"/>
      <c r="E132" s="93"/>
      <c r="F132" s="92"/>
      <c r="G132" s="94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113"/>
      <c r="B134" s="114"/>
      <c r="C134" s="115"/>
      <c r="D134" s="114"/>
      <c r="E134" s="115"/>
      <c r="F134" s="114"/>
      <c r="G134" s="116"/>
      <c r="H134" s="103"/>
      <c r="J134" s="96"/>
    </row>
    <row r="135" spans="1:10" ht="12.75" hidden="1" customHeight="1" x14ac:dyDescent="0.25">
      <c r="A135" s="113"/>
      <c r="B135" s="114"/>
      <c r="C135" s="115"/>
      <c r="D135" s="114"/>
      <c r="E135" s="115"/>
      <c r="F135" s="114"/>
      <c r="G135" s="116"/>
      <c r="H135" s="103"/>
    </row>
    <row r="136" spans="1:10" ht="12.75" hidden="1" customHeight="1" thickBot="1" x14ac:dyDescent="0.3">
      <c r="A136" s="97"/>
      <c r="B136" s="98"/>
      <c r="C136" s="97"/>
      <c r="D136" s="98"/>
      <c r="E136" s="97"/>
      <c r="F136" s="98"/>
      <c r="G136" s="99"/>
      <c r="H136" s="103"/>
      <c r="J136" s="100">
        <f>DADOS!G$28</f>
        <v>0</v>
      </c>
    </row>
    <row r="137" spans="1:10" ht="13.5" hidden="1" customHeight="1" thickBot="1" x14ac:dyDescent="0.3">
      <c r="A137" s="67"/>
      <c r="B137" s="35"/>
      <c r="C137" s="35"/>
      <c r="D137" s="68"/>
      <c r="E137" s="35"/>
      <c r="F137" s="112" t="s">
        <v>52</v>
      </c>
      <c r="G137" s="102">
        <f>SUM(G129:G136)</f>
        <v>0</v>
      </c>
      <c r="H137" s="103" t="str">
        <f>IF(J137&gt;J136*0.05,"DIMINUIR VALOR",IF(J137&lt;-J136*0.05,"AUMENTAR VALOR",""))</f>
        <v/>
      </c>
      <c r="J137" s="104">
        <f>G137-J136</f>
        <v>0</v>
      </c>
    </row>
    <row r="138" spans="1:10" ht="13.5" hidden="1" customHeight="1" x14ac:dyDescent="0.25">
      <c r="A138" s="78" t="s">
        <v>53</v>
      </c>
      <c r="B138" s="1"/>
      <c r="C138" s="78"/>
      <c r="D138" s="74"/>
      <c r="E138" s="79"/>
      <c r="F138" s="3"/>
      <c r="G138" s="3"/>
      <c r="H138" s="103"/>
      <c r="J138" s="104"/>
    </row>
    <row r="139" spans="1:10" ht="13.5" hidden="1" customHeight="1" x14ac:dyDescent="0.25">
      <c r="A139" s="80" t="s">
        <v>39</v>
      </c>
      <c r="B139" s="53"/>
      <c r="C139" s="80" t="s">
        <v>40</v>
      </c>
      <c r="D139" s="81"/>
      <c r="E139" s="80" t="s">
        <v>41</v>
      </c>
      <c r="F139" s="66"/>
      <c r="G139" s="106" t="s">
        <v>42</v>
      </c>
      <c r="H139" s="103"/>
      <c r="J139" s="104"/>
    </row>
    <row r="140" spans="1:10" ht="13.5" hidden="1" customHeight="1" x14ac:dyDescent="0.25">
      <c r="A140" s="83" t="s">
        <v>43</v>
      </c>
      <c r="B140" s="107"/>
      <c r="C140" s="83" t="s">
        <v>43</v>
      </c>
      <c r="D140" s="85"/>
      <c r="E140" s="83" t="s">
        <v>44</v>
      </c>
      <c r="F140" s="84"/>
      <c r="G140" s="86"/>
      <c r="H140" s="103"/>
      <c r="J140" s="104"/>
    </row>
    <row r="141" spans="1:10" ht="12.75" hidden="1" customHeight="1" x14ac:dyDescent="0.25">
      <c r="A141" s="110"/>
      <c r="B141" s="109"/>
      <c r="C141" s="110"/>
      <c r="D141" s="109"/>
      <c r="E141" s="110"/>
      <c r="F141" s="109"/>
      <c r="G141" s="111"/>
      <c r="H141" s="103"/>
      <c r="J141" s="104"/>
    </row>
    <row r="142" spans="1:10" ht="12.75" hidden="1" customHeight="1" x14ac:dyDescent="0.25">
      <c r="A142" s="97"/>
      <c r="B142" s="98"/>
      <c r="C142" s="97"/>
      <c r="D142" s="98"/>
      <c r="E142" s="97"/>
      <c r="F142" s="98"/>
      <c r="G142" s="99"/>
      <c r="H142" s="103"/>
      <c r="J142" s="104"/>
    </row>
    <row r="143" spans="1:10" ht="13.5" hidden="1" customHeight="1" x14ac:dyDescent="0.25">
      <c r="A143" s="67"/>
      <c r="B143" s="35"/>
      <c r="C143" s="35"/>
      <c r="D143" s="68"/>
      <c r="E143" s="35"/>
      <c r="F143" s="117" t="s">
        <v>54</v>
      </c>
      <c r="G143" s="118">
        <f>SUM(G141:G142)</f>
        <v>0</v>
      </c>
      <c r="H143" s="103"/>
      <c r="J143" s="104"/>
    </row>
    <row r="144" spans="1:10" ht="13.5" hidden="1" customHeight="1" thickBot="1" x14ac:dyDescent="0.3">
      <c r="A144" s="78" t="s">
        <v>55</v>
      </c>
      <c r="B144" s="1"/>
      <c r="C144" s="78"/>
      <c r="D144" s="74"/>
      <c r="E144" s="79"/>
      <c r="F144" s="3"/>
      <c r="G144" s="3"/>
      <c r="H144" s="103"/>
      <c r="J144" s="104"/>
    </row>
    <row r="145" spans="1:10" ht="13.5" hidden="1" customHeight="1" x14ac:dyDescent="0.25">
      <c r="A145" s="80" t="s">
        <v>39</v>
      </c>
      <c r="B145" s="53"/>
      <c r="C145" s="80" t="s">
        <v>40</v>
      </c>
      <c r="D145" s="81"/>
      <c r="E145" s="80" t="s">
        <v>41</v>
      </c>
      <c r="F145" s="66"/>
      <c r="G145" s="106" t="s">
        <v>42</v>
      </c>
      <c r="H145" s="103"/>
      <c r="J145" s="104"/>
    </row>
    <row r="146" spans="1:10" ht="13.5" hidden="1" customHeight="1" thickBot="1" x14ac:dyDescent="0.3">
      <c r="A146" s="83" t="s">
        <v>43</v>
      </c>
      <c r="B146" s="107"/>
      <c r="C146" s="83" t="s">
        <v>43</v>
      </c>
      <c r="D146" s="85"/>
      <c r="E146" s="83" t="s">
        <v>44</v>
      </c>
      <c r="F146" s="84"/>
      <c r="G146" s="86"/>
      <c r="H146" s="103"/>
      <c r="J146" s="104"/>
    </row>
    <row r="147" spans="1:10" ht="12.75" hidden="1" customHeight="1" x14ac:dyDescent="0.25">
      <c r="A147" s="108"/>
      <c r="B147" s="109"/>
      <c r="C147" s="110"/>
      <c r="D147" s="109"/>
      <c r="E147" s="110"/>
      <c r="F147" s="109"/>
      <c r="G147" s="111"/>
      <c r="H147" s="103"/>
      <c r="J147" s="96"/>
    </row>
    <row r="148" spans="1:10" ht="12.75" hidden="1" customHeight="1" x14ac:dyDescent="0.25">
      <c r="A148" s="91"/>
      <c r="B148" s="92"/>
      <c r="C148" s="93"/>
      <c r="D148" s="92"/>
      <c r="E148" s="93"/>
      <c r="F148" s="92"/>
      <c r="G148" s="94"/>
      <c r="H148" s="103"/>
    </row>
    <row r="149" spans="1:10" ht="12.75" hidden="1" customHeight="1" x14ac:dyDescent="0.25">
      <c r="A149" s="93"/>
      <c r="B149" s="92"/>
      <c r="C149" s="93"/>
      <c r="D149" s="92"/>
      <c r="E149" s="93"/>
      <c r="F149" s="92"/>
      <c r="G149" s="94"/>
      <c r="H149" s="103"/>
      <c r="J149" s="100">
        <f>DADOS!I$28</f>
        <v>0</v>
      </c>
    </row>
    <row r="150" spans="1:10" ht="12.75" hidden="1" customHeight="1" x14ac:dyDescent="0.25">
      <c r="A150" s="93"/>
      <c r="B150" s="92"/>
      <c r="C150" s="93"/>
      <c r="D150" s="92"/>
      <c r="E150" s="93"/>
      <c r="F150" s="92"/>
      <c r="G150" s="94"/>
      <c r="H150" s="103" t="str">
        <f>IF(J150&gt;J149*0.05,"DIMINUIR VALOR",IF(J150&lt;-J149*0.05,"AUMENTAR VALOR",""))</f>
        <v/>
      </c>
      <c r="J150" s="104">
        <f>G152-J149</f>
        <v>0</v>
      </c>
    </row>
    <row r="151" spans="1:10" ht="12.75" hidden="1" customHeight="1" thickBot="1" x14ac:dyDescent="0.3">
      <c r="A151" s="97"/>
      <c r="B151" s="98"/>
      <c r="C151" s="97"/>
      <c r="D151" s="98"/>
      <c r="E151" s="97"/>
      <c r="F151" s="98"/>
      <c r="G151" s="99"/>
      <c r="H151" s="103"/>
      <c r="J151" s="119"/>
    </row>
    <row r="152" spans="1:10" ht="13.5" hidden="1" customHeight="1" thickBot="1" x14ac:dyDescent="0.3">
      <c r="A152" s="67"/>
      <c r="B152" s="35"/>
      <c r="C152" s="35"/>
      <c r="D152" s="68"/>
      <c r="E152" s="35"/>
      <c r="F152" s="112" t="s">
        <v>56</v>
      </c>
      <c r="G152" s="102">
        <f>SUM(G147:G151)</f>
        <v>0</v>
      </c>
      <c r="H152" s="103"/>
      <c r="J152" s="100">
        <f>DADOS!J$28</f>
        <v>0</v>
      </c>
    </row>
    <row r="153" spans="1:10" ht="13.5" hidden="1" customHeight="1" thickBot="1" x14ac:dyDescent="0.3">
      <c r="A153" s="67"/>
      <c r="B153" s="35"/>
      <c r="C153" s="35"/>
      <c r="D153" s="35"/>
      <c r="E153" s="35"/>
      <c r="F153" s="101" t="s">
        <v>57</v>
      </c>
      <c r="G153" s="102">
        <f>SUM(G152+G143+G137+G125+G112)</f>
        <v>0</v>
      </c>
      <c r="H153" s="103" t="str">
        <f>IF(J153&gt;J152*0.05,"DIMINUIR VALOR",IF(J153&lt;-J152*0.05,"AUMENTAR VALOR",""))</f>
        <v/>
      </c>
      <c r="J153" s="104">
        <f>G153-J152</f>
        <v>0</v>
      </c>
    </row>
    <row r="154" spans="1:10" ht="13.5" hidden="1" customHeight="1" thickBot="1" x14ac:dyDescent="0.3">
      <c r="A154" s="43"/>
      <c r="B154" s="45"/>
      <c r="C154" s="45"/>
      <c r="D154" s="45"/>
      <c r="E154" s="45"/>
      <c r="F154" s="120" t="s">
        <v>58</v>
      </c>
      <c r="G154" s="121">
        <f>SUM(G153+G104)</f>
        <v>0</v>
      </c>
      <c r="H154" s="103" t="str">
        <f>IF(G154&gt;J154,"DIMINUIR VALOR",IF(G154&lt;J154,"AUMENTAR VALOR",""))</f>
        <v/>
      </c>
      <c r="J154" s="119">
        <f>J103+J152</f>
        <v>0</v>
      </c>
    </row>
    <row r="155" spans="1:10" ht="27" customHeight="1" x14ac:dyDescent="0.25">
      <c r="A155" s="190" t="s">
        <v>59</v>
      </c>
      <c r="B155" s="190"/>
      <c r="C155" s="190"/>
      <c r="D155" s="190"/>
      <c r="E155" s="190"/>
      <c r="F155" s="190"/>
      <c r="G155" s="190"/>
      <c r="H155" s="103"/>
      <c r="J155" s="104"/>
    </row>
    <row r="156" spans="1:10" ht="13.5" customHeight="1" x14ac:dyDescent="0.25">
      <c r="B156" s="76" t="s">
        <v>60</v>
      </c>
      <c r="C156" t="str">
        <f>C47</f>
        <v>06/09/2021.</v>
      </c>
      <c r="H156" s="103"/>
      <c r="J156" s="104"/>
    </row>
    <row r="157" spans="1:10" ht="18.75" customHeight="1" x14ac:dyDescent="0.25">
      <c r="H157" s="103"/>
      <c r="J157" s="104"/>
    </row>
    <row r="158" spans="1:10" ht="11.25" customHeight="1" x14ac:dyDescent="0.25">
      <c r="H158" s="103"/>
      <c r="J158" s="104"/>
    </row>
    <row r="159" spans="1:10" x14ac:dyDescent="0.25">
      <c r="H159" s="103"/>
      <c r="J159" s="104"/>
    </row>
    <row r="160" spans="1:10" hidden="1" x14ac:dyDescent="0.25"/>
    <row r="161" spans="1:7" hidden="1" x14ac:dyDescent="0.25"/>
    <row r="162" spans="1:7" hidden="1" x14ac:dyDescent="0.25"/>
    <row r="163" spans="1:7" hidden="1" x14ac:dyDescent="0.25"/>
    <row r="169" spans="1:7" x14ac:dyDescent="0.25">
      <c r="B169" s="9"/>
    </row>
    <row r="170" spans="1:7" x14ac:dyDescent="0.25">
      <c r="B170" s="9"/>
    </row>
    <row r="171" spans="1:7" ht="15.75" x14ac:dyDescent="0.25">
      <c r="A171" s="122" t="s">
        <v>61</v>
      </c>
      <c r="B171" s="123"/>
      <c r="C171" s="122"/>
      <c r="D171" s="124"/>
      <c r="E171" s="3"/>
      <c r="F171" s="3"/>
      <c r="G171" s="3"/>
    </row>
    <row r="172" spans="1:7" x14ac:dyDescent="0.25">
      <c r="B172" s="9"/>
    </row>
    <row r="173" spans="1:7" x14ac:dyDescent="0.25">
      <c r="B173" s="7"/>
    </row>
    <row r="174" spans="1:7" x14ac:dyDescent="0.25">
      <c r="A174" s="10" t="s">
        <v>62</v>
      </c>
      <c r="B174" s="10"/>
      <c r="C174" s="10"/>
      <c r="D174" s="10"/>
      <c r="E174" s="10"/>
    </row>
    <row r="175" spans="1:7" x14ac:dyDescent="0.25">
      <c r="A175" t="s">
        <v>63</v>
      </c>
    </row>
    <row r="176" spans="1:7" x14ac:dyDescent="0.25">
      <c r="A176" s="12">
        <f>C16</f>
        <v>8</v>
      </c>
      <c r="B176" s="125" t="s">
        <v>64</v>
      </c>
      <c r="C176" t="str">
        <f>A13</f>
        <v>TERMO DE COLABORAÇÃO</v>
      </c>
      <c r="D176" s="10"/>
      <c r="E176" s="10" t="str">
        <f>D13</f>
        <v>169/2024</v>
      </c>
      <c r="F176" s="12" t="str">
        <f>E13</f>
        <v>ADITAMENTO</v>
      </c>
      <c r="G176" s="11">
        <f>F13</f>
        <v>0</v>
      </c>
    </row>
    <row r="177" spans="1:4" x14ac:dyDescent="0.25">
      <c r="A177" s="10"/>
    </row>
    <row r="178" spans="1:4" x14ac:dyDescent="0.25">
      <c r="A178" s="10"/>
      <c r="B178" s="12" t="s">
        <v>60</v>
      </c>
      <c r="C178" s="10" t="str">
        <f>C47</f>
        <v>06/09/2021.</v>
      </c>
      <c r="D178" s="12"/>
    </row>
    <row r="179" spans="1:4" x14ac:dyDescent="0.25">
      <c r="A179" s="10"/>
    </row>
    <row r="180" spans="1:4" x14ac:dyDescent="0.25">
      <c r="A180" s="10"/>
    </row>
    <row r="182" spans="1:4" x14ac:dyDescent="0.25">
      <c r="A182" s="10"/>
    </row>
    <row r="186" spans="1:4" x14ac:dyDescent="0.25">
      <c r="C186" s="12"/>
      <c r="D186" s="12"/>
    </row>
  </sheetData>
  <sheetProtection algorithmName="SHA-512" hashValue="70fw+VWg72xY5vOY4+EIsDdpIHetvPXthO5Kfl1YiopDctBnq1jeLamVLKDurq8FeBwb9Aoft2s0yd0CTOOqGA==" saltValue="g/QSpR8GTW3AWp65yg9UwQ==" spinCount="100000" sheet="1" objects="1" scenarios="1" selectLockedCells="1" selectUnlockedCells="1"/>
  <mergeCells count="6">
    <mergeCell ref="A155:G155"/>
    <mergeCell ref="A18:B19"/>
    <mergeCell ref="C18:D19"/>
    <mergeCell ref="E18:E19"/>
    <mergeCell ref="F18:F19"/>
    <mergeCell ref="A45:G45"/>
  </mergeCells>
  <conditionalFormatting sqref="A30">
    <cfRule type="cellIs" dxfId="102" priority="1" operator="notEqual">
      <formula>$D$20</formula>
    </cfRule>
    <cfRule type="cellIs" dxfId="101" priority="2" operator="notEqual">
      <formula>$G$26</formula>
    </cfRule>
  </conditionalFormatting>
  <conditionalFormatting sqref="G20">
    <cfRule type="cellIs" dxfId="100" priority="3" operator="notEqual">
      <formula>$D$20</formula>
    </cfRule>
  </conditionalFormatting>
  <conditionalFormatting sqref="J104">
    <cfRule type="cellIs" dxfId="99" priority="22" operator="notBetween">
      <formula>$J$103*0.05</formula>
      <formula>-$J$103*0.05</formula>
    </cfRule>
    <cfRule type="cellIs" dxfId="98" priority="23" operator="greaterThan">
      <formula>$J$103*0.05</formula>
    </cfRule>
    <cfRule type="cellIs" priority="24" operator="greaterThan">
      <formula>$J$103*0.05</formula>
    </cfRule>
  </conditionalFormatting>
  <conditionalFormatting sqref="J112">
    <cfRule type="cellIs" dxfId="97" priority="14" operator="notBetween">
      <formula>$J$103*0.05</formula>
      <formula>-$J$103*0.05</formula>
    </cfRule>
    <cfRule type="cellIs" dxfId="96" priority="15" operator="greaterThan">
      <formula>$J$103*0.05</formula>
    </cfRule>
    <cfRule type="cellIs" priority="16" operator="greaterThan">
      <formula>$J$103*0.05</formula>
    </cfRule>
  </conditionalFormatting>
  <conditionalFormatting sqref="J113:J121 J126:J133 J138:J146 J155:J159">
    <cfRule type="cellIs" dxfId="95" priority="25" operator="notEqual">
      <formula>"""0"""</formula>
    </cfRule>
  </conditionalFormatting>
  <conditionalFormatting sqref="J125">
    <cfRule type="cellIs" dxfId="94" priority="11" operator="notBetween">
      <formula>$J$103*0.05</formula>
      <formula>-$J$103*0.05</formula>
    </cfRule>
    <cfRule type="cellIs" dxfId="93" priority="12" operator="greaterThan">
      <formula>$J$103*0.05</formula>
    </cfRule>
    <cfRule type="cellIs" priority="13" operator="greaterThan">
      <formula>$J$103*0.05</formula>
    </cfRule>
  </conditionalFormatting>
  <conditionalFormatting sqref="J137">
    <cfRule type="cellIs" dxfId="92" priority="8" operator="notBetween">
      <formula>$J$103*0.05</formula>
      <formula>-$J$103*0.05</formula>
    </cfRule>
    <cfRule type="cellIs" dxfId="91" priority="9" operator="greaterThan">
      <formula>$J$103*0.05</formula>
    </cfRule>
    <cfRule type="cellIs" priority="10" operator="greaterThan">
      <formula>$J$103*0.05</formula>
    </cfRule>
  </conditionalFormatting>
  <conditionalFormatting sqref="J150">
    <cfRule type="cellIs" dxfId="90" priority="5" operator="notBetween">
      <formula>$J$103*0.05</formula>
      <formula>-$J$103*0.05</formula>
    </cfRule>
    <cfRule type="cellIs" dxfId="89" priority="6" operator="greaterThan">
      <formula>$J$103*0.05</formula>
    </cfRule>
    <cfRule type="cellIs" priority="7" operator="greaterThan">
      <formula>$J$103*0.05</formula>
    </cfRule>
  </conditionalFormatting>
  <conditionalFormatting sqref="J153">
    <cfRule type="cellIs" dxfId="88" priority="17" operator="notBetween">
      <formula>$J$103*0.05</formula>
      <formula>-$J$103*0.05</formula>
    </cfRule>
    <cfRule type="cellIs" dxfId="87" priority="18" operator="greaterThan">
      <formula>$J$103*0.05</formula>
    </cfRule>
    <cfRule type="cellIs" priority="19" operator="greaterThan">
      <formula>$J$103*0.05</formula>
    </cfRule>
  </conditionalFormatting>
  <conditionalFormatting sqref="J154">
    <cfRule type="cellIs" dxfId="86" priority="4" operator="notEqual">
      <formula>$G$154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86"/>
  <sheetViews>
    <sheetView view="pageLayout" topLeftCell="A42" zoomScaleNormal="100" workbookViewId="0">
      <selection activeCell="A53" sqref="A5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9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DADOS!C29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0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115</v>
      </c>
      <c r="C30" s="155"/>
      <c r="D30" s="155"/>
      <c r="E30" s="155"/>
      <c r="F30" s="48"/>
    </row>
    <row r="31" spans="1:7" ht="15" customHeight="1" thickBot="1" x14ac:dyDescent="0.3">
      <c r="A31" s="47"/>
      <c r="C31" s="162" t="s">
        <v>116</v>
      </c>
      <c r="D31" s="51">
        <f>G25</f>
        <v>0</v>
      </c>
      <c r="E31" s="52" t="s">
        <v>16</v>
      </c>
      <c r="F31" s="155"/>
    </row>
    <row r="32" spans="1:7" ht="15.75" thickBot="1" x14ac:dyDescent="0.3">
      <c r="A32" s="53" t="s">
        <v>17</v>
      </c>
      <c r="B32" s="53"/>
      <c r="C32" s="53"/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DADOS!B$29</f>
        <v>setembro</v>
      </c>
      <c r="E35" s="66"/>
      <c r="F35" s="158" t="s">
        <v>9</v>
      </c>
      <c r="G35" s="41">
        <f>G104</f>
        <v>0</v>
      </c>
    </row>
    <row r="36" spans="1:7" ht="15.75" hidden="1" thickBot="1" x14ac:dyDescent="0.3">
      <c r="A36" s="156" t="s">
        <v>27</v>
      </c>
      <c r="B36" s="18"/>
      <c r="C36" s="19"/>
      <c r="D36" s="157" t="str">
        <f>DADOS!B$29</f>
        <v>setembro</v>
      </c>
      <c r="E36" s="66"/>
      <c r="F36" s="158" t="s">
        <v>9</v>
      </c>
      <c r="G36" s="41">
        <f>G112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DADOS!B$29</f>
        <v>setembro</v>
      </c>
      <c r="E37" s="66"/>
      <c r="F37" s="158" t="s">
        <v>9</v>
      </c>
      <c r="G37" s="41">
        <f>G125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DADOS!B$29</f>
        <v>setembro</v>
      </c>
      <c r="E38" s="66"/>
      <c r="F38" s="158" t="s">
        <v>9</v>
      </c>
      <c r="G38" s="41">
        <f>G137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DADOS!B$29</f>
        <v>setembro</v>
      </c>
      <c r="E39" s="66"/>
      <c r="F39" s="158" t="s">
        <v>9</v>
      </c>
      <c r="G39" s="41">
        <f>G143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DADOS!B$29</f>
        <v>setembro</v>
      </c>
      <c r="E40" s="19"/>
      <c r="F40" s="158" t="s">
        <v>9</v>
      </c>
      <c r="G40" s="41">
        <f>G152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0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SUM(G20:G23)-G41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167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9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87"/>
      <c r="B70" s="88"/>
      <c r="C70" s="164" t="s">
        <v>45</v>
      </c>
      <c r="D70" s="88"/>
      <c r="E70" s="164" t="s">
        <v>117</v>
      </c>
      <c r="F70" s="88"/>
      <c r="G70" s="89"/>
      <c r="L70" s="90"/>
    </row>
    <row r="71" spans="1:12" ht="13.5" customHeight="1" x14ac:dyDescent="0.25">
      <c r="A71" s="91"/>
      <c r="B71" s="92"/>
      <c r="C71" s="165" t="s">
        <v>45</v>
      </c>
      <c r="D71" s="92"/>
      <c r="E71" s="165" t="s">
        <v>118</v>
      </c>
      <c r="F71" s="92"/>
      <c r="G71" s="94"/>
      <c r="L71" s="95"/>
    </row>
    <row r="72" spans="1:12" ht="13.5" customHeight="1" x14ac:dyDescent="0.25">
      <c r="A72" s="91"/>
      <c r="B72" s="92"/>
      <c r="C72" s="165" t="s">
        <v>45</v>
      </c>
      <c r="D72" s="92"/>
      <c r="E72" s="93" t="s">
        <v>151</v>
      </c>
      <c r="F72" s="92"/>
      <c r="G72" s="94"/>
    </row>
    <row r="73" spans="1:12" ht="13.5" customHeight="1" x14ac:dyDescent="0.25">
      <c r="A73" s="91"/>
      <c r="B73" s="92"/>
      <c r="C73" s="165" t="s">
        <v>45</v>
      </c>
      <c r="D73" s="92"/>
      <c r="E73" s="165" t="s">
        <v>119</v>
      </c>
      <c r="F73" s="92"/>
      <c r="G73" s="94"/>
    </row>
    <row r="74" spans="1:12" ht="13.5" customHeight="1" x14ac:dyDescent="0.25">
      <c r="A74" s="91"/>
      <c r="B74" s="92"/>
      <c r="C74" s="165" t="s">
        <v>45</v>
      </c>
      <c r="D74" s="92"/>
      <c r="E74" s="165" t="s">
        <v>121</v>
      </c>
      <c r="F74" s="92"/>
      <c r="G74" s="94"/>
    </row>
    <row r="75" spans="1:12" ht="13.5" customHeight="1" x14ac:dyDescent="0.25">
      <c r="A75" s="91"/>
      <c r="B75" s="92"/>
      <c r="C75" s="165" t="s">
        <v>45</v>
      </c>
      <c r="D75" s="92"/>
      <c r="E75" s="165" t="s">
        <v>122</v>
      </c>
      <c r="F75" s="92"/>
      <c r="G75" s="94"/>
    </row>
    <row r="76" spans="1:12" ht="13.5" customHeight="1" x14ac:dyDescent="0.25">
      <c r="A76" s="91"/>
      <c r="B76" s="92"/>
      <c r="C76" s="165" t="s">
        <v>45</v>
      </c>
      <c r="D76" s="92"/>
      <c r="E76" s="165" t="s">
        <v>137</v>
      </c>
      <c r="F76" s="92"/>
      <c r="G76" s="94"/>
    </row>
    <row r="77" spans="1:12" ht="13.5" customHeight="1" x14ac:dyDescent="0.25">
      <c r="A77" s="91"/>
      <c r="B77" s="92"/>
      <c r="C77" s="165" t="s">
        <v>45</v>
      </c>
      <c r="D77" s="92"/>
      <c r="E77" s="165" t="s">
        <v>136</v>
      </c>
      <c r="F77" s="92"/>
      <c r="G77" s="94"/>
    </row>
    <row r="78" spans="1:12" ht="13.5" customHeight="1" x14ac:dyDescent="0.25">
      <c r="A78" s="91"/>
      <c r="B78" s="92"/>
      <c r="C78" s="165" t="s">
        <v>45</v>
      </c>
      <c r="D78" s="92"/>
      <c r="E78" s="165" t="s">
        <v>128</v>
      </c>
      <c r="F78" s="92"/>
      <c r="G78" s="94"/>
    </row>
    <row r="79" spans="1:12" ht="13.5" customHeight="1" x14ac:dyDescent="0.25">
      <c r="A79" s="91"/>
      <c r="B79" s="92"/>
      <c r="C79" s="165" t="s">
        <v>45</v>
      </c>
      <c r="D79" s="92"/>
      <c r="E79" s="165" t="s">
        <v>131</v>
      </c>
      <c r="F79" s="92"/>
      <c r="G79" s="94"/>
    </row>
    <row r="80" spans="1:12" ht="13.5" customHeight="1" x14ac:dyDescent="0.25">
      <c r="A80" s="91"/>
      <c r="B80" s="92"/>
      <c r="C80" s="165" t="s">
        <v>45</v>
      </c>
      <c r="D80" s="92"/>
      <c r="E80" s="165" t="s">
        <v>132</v>
      </c>
      <c r="F80" s="92"/>
      <c r="G80" s="94"/>
    </row>
    <row r="81" spans="1:7" ht="13.5" customHeight="1" x14ac:dyDescent="0.25">
      <c r="A81" s="91"/>
      <c r="B81" s="92"/>
      <c r="C81" s="165" t="s">
        <v>45</v>
      </c>
      <c r="D81" s="92"/>
      <c r="E81" s="165" t="s">
        <v>123</v>
      </c>
      <c r="F81" s="92"/>
      <c r="G81" s="94"/>
    </row>
    <row r="82" spans="1:7" ht="13.5" customHeight="1" x14ac:dyDescent="0.25">
      <c r="A82" s="91"/>
      <c r="B82" s="92"/>
      <c r="C82" s="165" t="s">
        <v>45</v>
      </c>
      <c r="D82" s="92"/>
      <c r="E82" s="165" t="s">
        <v>124</v>
      </c>
      <c r="F82" s="92"/>
      <c r="G82" s="94"/>
    </row>
    <row r="83" spans="1:7" ht="13.5" customHeight="1" x14ac:dyDescent="0.25">
      <c r="A83" s="91"/>
      <c r="B83" s="92"/>
      <c r="C83" s="165" t="s">
        <v>45</v>
      </c>
      <c r="D83" s="92"/>
      <c r="E83" s="165" t="s">
        <v>125</v>
      </c>
      <c r="F83" s="92"/>
      <c r="G83" s="94"/>
    </row>
    <row r="84" spans="1:7" ht="13.5" customHeight="1" x14ac:dyDescent="0.25">
      <c r="A84" s="91"/>
      <c r="B84" s="92"/>
      <c r="C84" s="165" t="s">
        <v>45</v>
      </c>
      <c r="D84" s="92"/>
      <c r="E84" s="165" t="s">
        <v>129</v>
      </c>
      <c r="F84" s="92"/>
      <c r="G84" s="94"/>
    </row>
    <row r="85" spans="1:7" ht="13.5" customHeight="1" x14ac:dyDescent="0.25">
      <c r="A85" s="91"/>
      <c r="B85" s="92"/>
      <c r="C85" s="165" t="s">
        <v>45</v>
      </c>
      <c r="D85" s="92"/>
      <c r="E85" s="165" t="s">
        <v>120</v>
      </c>
      <c r="F85" s="92"/>
      <c r="G85" s="94"/>
    </row>
    <row r="86" spans="1:7" ht="13.5" customHeight="1" x14ac:dyDescent="0.25">
      <c r="A86" s="91"/>
      <c r="B86" s="92"/>
      <c r="C86" s="165" t="s">
        <v>45</v>
      </c>
      <c r="D86" s="92"/>
      <c r="E86" s="165" t="s">
        <v>130</v>
      </c>
      <c r="F86" s="92"/>
      <c r="G86" s="94"/>
    </row>
    <row r="87" spans="1:7" ht="13.5" customHeight="1" x14ac:dyDescent="0.25">
      <c r="A87" s="91"/>
      <c r="B87" s="92"/>
      <c r="C87" s="165" t="s">
        <v>45</v>
      </c>
      <c r="D87" s="92"/>
      <c r="E87" s="165" t="s">
        <v>138</v>
      </c>
      <c r="F87" s="92"/>
      <c r="G87" s="94"/>
    </row>
    <row r="88" spans="1:7" ht="13.5" customHeight="1" x14ac:dyDescent="0.25">
      <c r="A88" s="91"/>
      <c r="B88" s="92"/>
      <c r="C88" s="165" t="s">
        <v>45</v>
      </c>
      <c r="D88" s="92"/>
      <c r="E88" s="165" t="s">
        <v>135</v>
      </c>
      <c r="F88" s="92"/>
      <c r="G88" s="94"/>
    </row>
    <row r="89" spans="1:7" ht="13.5" customHeight="1" x14ac:dyDescent="0.25">
      <c r="A89" s="91"/>
      <c r="B89" s="92"/>
      <c r="C89" s="165" t="s">
        <v>45</v>
      </c>
      <c r="D89" s="92"/>
      <c r="E89" s="165" t="s">
        <v>139</v>
      </c>
      <c r="F89" s="92"/>
      <c r="G89" s="94"/>
    </row>
    <row r="90" spans="1:7" ht="13.5" customHeight="1" x14ac:dyDescent="0.25">
      <c r="A90" s="91"/>
      <c r="B90" s="92"/>
      <c r="C90" s="165" t="s">
        <v>45</v>
      </c>
      <c r="D90" s="92"/>
      <c r="E90" s="165" t="s">
        <v>126</v>
      </c>
      <c r="F90" s="92"/>
      <c r="G90" s="94"/>
    </row>
    <row r="91" spans="1:7" ht="13.5" customHeight="1" x14ac:dyDescent="0.25">
      <c r="A91" s="91"/>
      <c r="B91" s="92"/>
      <c r="C91" s="165" t="s">
        <v>45</v>
      </c>
      <c r="D91" s="92"/>
      <c r="E91" s="165" t="s">
        <v>134</v>
      </c>
      <c r="F91" s="92"/>
      <c r="G91" s="94"/>
    </row>
    <row r="92" spans="1:7" ht="13.5" customHeight="1" x14ac:dyDescent="0.25">
      <c r="A92" s="91"/>
      <c r="B92" s="92"/>
      <c r="C92" s="165" t="s">
        <v>45</v>
      </c>
      <c r="D92" s="92"/>
      <c r="E92" s="165" t="s">
        <v>140</v>
      </c>
      <c r="F92" s="92"/>
      <c r="G92" s="94"/>
    </row>
    <row r="93" spans="1:7" ht="13.5" customHeight="1" x14ac:dyDescent="0.25">
      <c r="A93" s="91"/>
      <c r="B93" s="92"/>
      <c r="C93" s="165" t="s">
        <v>45</v>
      </c>
      <c r="D93" s="92"/>
      <c r="E93" s="165" t="s">
        <v>127</v>
      </c>
      <c r="F93" s="92"/>
      <c r="G93" s="94"/>
    </row>
    <row r="94" spans="1:7" ht="13.5" customHeight="1" x14ac:dyDescent="0.25">
      <c r="A94" s="91"/>
      <c r="B94" s="92"/>
      <c r="C94" s="165" t="s">
        <v>45</v>
      </c>
      <c r="D94" s="92"/>
      <c r="E94" s="165" t="s">
        <v>141</v>
      </c>
      <c r="F94" s="92"/>
      <c r="G94" s="94"/>
    </row>
    <row r="95" spans="1:7" ht="13.5" customHeight="1" x14ac:dyDescent="0.25">
      <c r="A95" s="91"/>
      <c r="B95" s="92"/>
      <c r="C95" s="165" t="s">
        <v>45</v>
      </c>
      <c r="D95" s="92"/>
      <c r="E95" s="165" t="s">
        <v>142</v>
      </c>
      <c r="F95" s="92"/>
      <c r="G95" s="94"/>
    </row>
    <row r="96" spans="1:7" ht="13.5" customHeight="1" x14ac:dyDescent="0.25">
      <c r="A96" s="91"/>
      <c r="B96" s="92"/>
      <c r="C96" s="165" t="s">
        <v>45</v>
      </c>
      <c r="D96" s="92"/>
      <c r="E96" s="165" t="s">
        <v>133</v>
      </c>
      <c r="F96" s="92"/>
      <c r="G96" s="94"/>
    </row>
    <row r="97" spans="1:10" ht="13.5" customHeight="1" x14ac:dyDescent="0.25">
      <c r="A97" s="91"/>
      <c r="B97" s="92"/>
      <c r="C97" s="165" t="s">
        <v>45</v>
      </c>
      <c r="D97" s="92"/>
      <c r="E97" s="165" t="s">
        <v>143</v>
      </c>
      <c r="F97" s="92"/>
      <c r="G97" s="94"/>
    </row>
    <row r="98" spans="1:10" ht="13.5" customHeight="1" x14ac:dyDescent="0.25">
      <c r="A98" s="91"/>
      <c r="B98" s="92"/>
      <c r="C98" s="165" t="s">
        <v>45</v>
      </c>
      <c r="D98" s="92"/>
      <c r="E98" s="165" t="s">
        <v>144</v>
      </c>
      <c r="F98" s="92"/>
      <c r="G98" s="94"/>
    </row>
    <row r="99" spans="1:10" ht="13.5" customHeight="1" x14ac:dyDescent="0.25">
      <c r="A99" s="91"/>
      <c r="B99" s="92"/>
      <c r="C99" s="165" t="s">
        <v>45</v>
      </c>
      <c r="D99" s="92"/>
      <c r="E99" s="165" t="s">
        <v>145</v>
      </c>
      <c r="F99" s="92"/>
      <c r="G99" s="94"/>
      <c r="J99" s="96"/>
    </row>
    <row r="100" spans="1:10" ht="13.5" customHeight="1" x14ac:dyDescent="0.25">
      <c r="A100" s="91"/>
      <c r="B100" s="92"/>
      <c r="C100" s="93" t="s">
        <v>45</v>
      </c>
      <c r="D100" s="92"/>
      <c r="E100" s="93" t="s">
        <v>166</v>
      </c>
      <c r="F100" s="92"/>
      <c r="G100" s="94"/>
    </row>
    <row r="101" spans="1:10" ht="13.5" customHeight="1" x14ac:dyDescent="0.25">
      <c r="A101" s="91"/>
      <c r="B101" s="92"/>
      <c r="C101" s="93" t="s">
        <v>45</v>
      </c>
      <c r="D101" s="92"/>
      <c r="E101" s="93" t="s">
        <v>160</v>
      </c>
      <c r="F101" s="92"/>
      <c r="G101" s="94"/>
    </row>
    <row r="102" spans="1:10" ht="13.5" customHeight="1" x14ac:dyDescent="0.25">
      <c r="A102" s="91"/>
      <c r="B102" s="92"/>
      <c r="C102" s="93" t="s">
        <v>159</v>
      </c>
      <c r="D102" s="92"/>
      <c r="E102" s="93" t="s">
        <v>145</v>
      </c>
      <c r="F102" s="92"/>
      <c r="G102" s="94"/>
    </row>
    <row r="103" spans="1:10" ht="13.5" customHeight="1" thickBot="1" x14ac:dyDescent="0.3">
      <c r="A103" s="166"/>
      <c r="B103" s="98"/>
      <c r="C103" s="93" t="s">
        <v>159</v>
      </c>
      <c r="D103" s="98"/>
      <c r="E103" s="93" t="s">
        <v>136</v>
      </c>
      <c r="F103" s="98"/>
      <c r="G103" s="99"/>
      <c r="J103" s="100">
        <f>DADOS!D$29</f>
        <v>0</v>
      </c>
    </row>
    <row r="104" spans="1:10" ht="13.5" customHeight="1" thickBot="1" x14ac:dyDescent="0.3">
      <c r="A104" s="67"/>
      <c r="B104" s="35"/>
      <c r="C104" s="35"/>
      <c r="D104" s="68"/>
      <c r="E104" s="35"/>
      <c r="F104" s="101" t="s">
        <v>46</v>
      </c>
      <c r="G104" s="102">
        <f>SUM(G70:G103)</f>
        <v>0</v>
      </c>
      <c r="H104" s="103" t="str">
        <f>IF(J104&gt;J103*0.05,"DIMINUIR VALOR",IF(J104&lt;-J103*0.05,"AUMENTAR VALOR",""))</f>
        <v/>
      </c>
      <c r="J104" s="104">
        <f>G104-J103</f>
        <v>0</v>
      </c>
    </row>
    <row r="105" spans="1:10" ht="66" hidden="1" customHeight="1" thickBot="1" x14ac:dyDescent="0.3">
      <c r="A105" s="78" t="s">
        <v>47</v>
      </c>
      <c r="B105" s="1"/>
      <c r="C105" s="78"/>
      <c r="D105" s="74"/>
      <c r="E105" s="79"/>
      <c r="F105" s="3"/>
      <c r="G105" s="3"/>
      <c r="J105" s="105"/>
    </row>
    <row r="106" spans="1:10" ht="13.5" hidden="1" customHeight="1" x14ac:dyDescent="0.25">
      <c r="A106" s="80" t="s">
        <v>39</v>
      </c>
      <c r="B106" s="53"/>
      <c r="C106" s="80" t="s">
        <v>40</v>
      </c>
      <c r="D106" s="81"/>
      <c r="E106" s="80" t="s">
        <v>41</v>
      </c>
      <c r="F106" s="66"/>
      <c r="G106" s="106" t="s">
        <v>42</v>
      </c>
      <c r="J106" s="105"/>
    </row>
    <row r="107" spans="1:10" ht="13.5" hidden="1" customHeight="1" thickBot="1" x14ac:dyDescent="0.3">
      <c r="A107" s="83" t="s">
        <v>43</v>
      </c>
      <c r="B107" s="107"/>
      <c r="C107" s="83" t="s">
        <v>43</v>
      </c>
      <c r="D107" s="85"/>
      <c r="E107" s="83" t="s">
        <v>44</v>
      </c>
      <c r="F107" s="84"/>
      <c r="G107" s="86"/>
      <c r="J107" s="105"/>
    </row>
    <row r="108" spans="1:10" ht="12.75" hidden="1" customHeight="1" x14ac:dyDescent="0.25">
      <c r="A108" s="108"/>
      <c r="B108" s="109"/>
      <c r="C108" s="110"/>
      <c r="D108" s="109"/>
      <c r="E108" s="110"/>
      <c r="F108" s="109"/>
      <c r="G108" s="111"/>
      <c r="J108" s="105"/>
    </row>
    <row r="109" spans="1:10" ht="12.75" hidden="1" customHeight="1" x14ac:dyDescent="0.25">
      <c r="A109" s="91"/>
      <c r="B109" s="92"/>
      <c r="C109" s="93"/>
      <c r="D109" s="92"/>
      <c r="E109" s="93"/>
      <c r="F109" s="92"/>
      <c r="G109" s="94"/>
      <c r="J109" s="96"/>
    </row>
    <row r="110" spans="1:10" ht="12.75" hidden="1" customHeight="1" x14ac:dyDescent="0.25">
      <c r="A110" s="91"/>
      <c r="B110" s="92"/>
      <c r="C110" s="93"/>
      <c r="D110" s="92"/>
      <c r="E110" s="93"/>
      <c r="F110" s="92"/>
      <c r="G110" s="94"/>
    </row>
    <row r="111" spans="1:10" ht="12.75" hidden="1" customHeight="1" thickBot="1" x14ac:dyDescent="0.3">
      <c r="A111" s="97"/>
      <c r="B111" s="98"/>
      <c r="C111" s="97"/>
      <c r="D111" s="98"/>
      <c r="E111" s="97"/>
      <c r="F111" s="98"/>
      <c r="G111" s="99"/>
      <c r="J111" s="100">
        <f>DADOS!E$29</f>
        <v>0</v>
      </c>
    </row>
    <row r="112" spans="1:10" ht="13.5" hidden="1" customHeight="1" thickBot="1" x14ac:dyDescent="0.3">
      <c r="A112" s="67"/>
      <c r="B112" s="35"/>
      <c r="C112" s="35"/>
      <c r="D112" s="68"/>
      <c r="E112" s="35"/>
      <c r="F112" s="112" t="s">
        <v>48</v>
      </c>
      <c r="G112" s="102">
        <f>SUM(G108:G111)</f>
        <v>0</v>
      </c>
      <c r="H112" s="103" t="str">
        <f>IF(J112&gt;J111*0.05,"DIMINUIR VALOR",IF(J112&lt;-J111*0.05,"AUMENTAR VALOR",""))</f>
        <v/>
      </c>
      <c r="J112" s="104">
        <f>G112-J111</f>
        <v>0</v>
      </c>
    </row>
    <row r="113" spans="1:10" ht="13.5" hidden="1" customHeight="1" thickBot="1" x14ac:dyDescent="0.3">
      <c r="A113" s="78" t="s">
        <v>49</v>
      </c>
      <c r="B113" s="1"/>
      <c r="C113" s="78"/>
      <c r="D113" s="74"/>
      <c r="E113" s="79"/>
      <c r="F113" s="3"/>
      <c r="G113" s="3"/>
      <c r="H113" s="103"/>
      <c r="J113" s="104"/>
    </row>
    <row r="114" spans="1:10" ht="13.5" hidden="1" customHeight="1" x14ac:dyDescent="0.25">
      <c r="A114" s="80" t="s">
        <v>39</v>
      </c>
      <c r="B114" s="53"/>
      <c r="C114" s="80" t="s">
        <v>40</v>
      </c>
      <c r="D114" s="81"/>
      <c r="E114" s="80" t="s">
        <v>41</v>
      </c>
      <c r="F114" s="66"/>
      <c r="G114" s="106" t="s">
        <v>42</v>
      </c>
      <c r="H114" s="103"/>
      <c r="J114" s="104"/>
    </row>
    <row r="115" spans="1:10" ht="13.5" hidden="1" customHeight="1" thickBot="1" x14ac:dyDescent="0.3">
      <c r="A115" s="83" t="s">
        <v>43</v>
      </c>
      <c r="B115" s="107"/>
      <c r="C115" s="83" t="s">
        <v>43</v>
      </c>
      <c r="D115" s="85"/>
      <c r="E115" s="83" t="s">
        <v>44</v>
      </c>
      <c r="F115" s="84"/>
      <c r="G115" s="86"/>
      <c r="H115" s="103"/>
      <c r="J115" s="104"/>
    </row>
    <row r="116" spans="1:10" ht="12.75" hidden="1" customHeight="1" x14ac:dyDescent="0.25">
      <c r="A116" s="108"/>
      <c r="B116" s="109"/>
      <c r="C116" s="110"/>
      <c r="D116" s="109"/>
      <c r="E116" s="110"/>
      <c r="F116" s="109"/>
      <c r="G116" s="111"/>
      <c r="H116" s="103"/>
      <c r="J116" s="104"/>
    </row>
    <row r="117" spans="1:10" ht="12.75" hidden="1" customHeight="1" x14ac:dyDescent="0.25">
      <c r="A117" s="91"/>
      <c r="B117" s="92"/>
      <c r="C117" s="93"/>
      <c r="D117" s="92"/>
      <c r="E117" s="93"/>
      <c r="F117" s="92"/>
      <c r="G117" s="94"/>
      <c r="H117" s="103"/>
      <c r="J117" s="104"/>
    </row>
    <row r="118" spans="1:10" ht="12.75" hidden="1" customHeight="1" x14ac:dyDescent="0.25">
      <c r="A118" s="91"/>
      <c r="B118" s="92"/>
      <c r="C118" s="93"/>
      <c r="D118" s="92"/>
      <c r="E118" s="93"/>
      <c r="F118" s="92"/>
      <c r="G118" s="94"/>
      <c r="H118" s="103"/>
      <c r="J118" s="104"/>
    </row>
    <row r="119" spans="1:10" ht="12.75" hidden="1" customHeight="1" x14ac:dyDescent="0.25">
      <c r="A119" s="91"/>
      <c r="B119" s="92"/>
      <c r="C119" s="93"/>
      <c r="D119" s="92"/>
      <c r="E119" s="93"/>
      <c r="F119" s="92"/>
      <c r="G119" s="94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3"/>
      <c r="B122" s="92"/>
      <c r="C122" s="93"/>
      <c r="D122" s="92"/>
      <c r="E122" s="93"/>
      <c r="F122" s="92"/>
      <c r="G122" s="94"/>
      <c r="H122" s="103"/>
      <c r="J122" s="96"/>
    </row>
    <row r="123" spans="1:10" ht="12.75" hidden="1" customHeight="1" x14ac:dyDescent="0.25">
      <c r="A123" s="93"/>
      <c r="B123" s="92"/>
      <c r="C123" s="93"/>
      <c r="D123" s="92"/>
      <c r="E123" s="93"/>
      <c r="F123" s="92"/>
      <c r="G123" s="94"/>
      <c r="H123" s="103"/>
    </row>
    <row r="124" spans="1:10" ht="12.75" hidden="1" customHeight="1" thickBot="1" x14ac:dyDescent="0.3">
      <c r="A124" s="97"/>
      <c r="B124" s="98"/>
      <c r="C124" s="97"/>
      <c r="D124" s="98"/>
      <c r="E124" s="97"/>
      <c r="F124" s="98"/>
      <c r="G124" s="99"/>
      <c r="H124" s="103"/>
      <c r="J124" s="100">
        <f>DADOS!F$29</f>
        <v>0</v>
      </c>
    </row>
    <row r="125" spans="1:10" ht="13.5" hidden="1" customHeight="1" thickBot="1" x14ac:dyDescent="0.3">
      <c r="A125" s="67"/>
      <c r="B125" s="35"/>
      <c r="C125" s="35"/>
      <c r="D125" s="68"/>
      <c r="E125" s="35"/>
      <c r="F125" s="112" t="s">
        <v>50</v>
      </c>
      <c r="G125" s="102">
        <f>SUM(G116:G124)</f>
        <v>0</v>
      </c>
      <c r="H125" s="103" t="str">
        <f>IF(J125&gt;J124*0.05,"DIMINUIR VALOR",IF(J125&lt;-J124*0.05,"AUMENTAR VALOR",""))</f>
        <v/>
      </c>
      <c r="J125" s="104">
        <f>G125-J124</f>
        <v>0</v>
      </c>
    </row>
    <row r="126" spans="1:10" ht="13.5" hidden="1" customHeight="1" thickBot="1" x14ac:dyDescent="0.3">
      <c r="A126" s="78" t="s">
        <v>51</v>
      </c>
      <c r="B126" s="1"/>
      <c r="C126" s="78"/>
      <c r="D126" s="74"/>
      <c r="E126" s="79"/>
      <c r="F126" s="3"/>
      <c r="G126" s="3"/>
      <c r="H126" s="103"/>
      <c r="J126" s="104"/>
    </row>
    <row r="127" spans="1:10" ht="13.5" hidden="1" customHeight="1" x14ac:dyDescent="0.25">
      <c r="A127" s="80" t="s">
        <v>39</v>
      </c>
      <c r="B127" s="53"/>
      <c r="C127" s="80" t="s">
        <v>40</v>
      </c>
      <c r="D127" s="81"/>
      <c r="E127" s="80" t="s">
        <v>41</v>
      </c>
      <c r="F127" s="66"/>
      <c r="G127" s="106" t="s">
        <v>42</v>
      </c>
      <c r="H127" s="103"/>
      <c r="J127" s="104"/>
    </row>
    <row r="128" spans="1:10" ht="13.5" hidden="1" customHeight="1" thickBot="1" x14ac:dyDescent="0.3">
      <c r="A128" s="83" t="s">
        <v>43</v>
      </c>
      <c r="B128" s="107"/>
      <c r="C128" s="83" t="s">
        <v>43</v>
      </c>
      <c r="D128" s="85"/>
      <c r="E128" s="83" t="s">
        <v>44</v>
      </c>
      <c r="F128" s="84"/>
      <c r="G128" s="86"/>
      <c r="H128" s="103"/>
      <c r="J128" s="104"/>
    </row>
    <row r="129" spans="1:10" ht="12.75" hidden="1" customHeight="1" x14ac:dyDescent="0.25">
      <c r="A129" s="108"/>
      <c r="B129" s="109"/>
      <c r="C129" s="110"/>
      <c r="D129" s="109"/>
      <c r="E129" s="110"/>
      <c r="F129" s="109"/>
      <c r="G129" s="111"/>
      <c r="H129" s="103"/>
      <c r="J129" s="104"/>
    </row>
    <row r="130" spans="1:10" ht="12.75" hidden="1" customHeight="1" x14ac:dyDescent="0.25">
      <c r="A130" s="91"/>
      <c r="B130" s="92"/>
      <c r="C130" s="93"/>
      <c r="D130" s="92"/>
      <c r="E130" s="93"/>
      <c r="F130" s="92"/>
      <c r="G130" s="94"/>
      <c r="H130" s="103"/>
      <c r="J130" s="104"/>
    </row>
    <row r="131" spans="1:10" ht="12.75" hidden="1" customHeight="1" x14ac:dyDescent="0.25">
      <c r="A131" s="91"/>
      <c r="B131" s="92"/>
      <c r="C131" s="93"/>
      <c r="D131" s="92"/>
      <c r="E131" s="93"/>
      <c r="F131" s="92"/>
      <c r="G131" s="94"/>
      <c r="H131" s="103"/>
      <c r="J131" s="104"/>
    </row>
    <row r="132" spans="1:10" ht="12.75" hidden="1" customHeight="1" x14ac:dyDescent="0.25">
      <c r="A132" s="91"/>
      <c r="B132" s="92"/>
      <c r="C132" s="93"/>
      <c r="D132" s="92"/>
      <c r="E132" s="93"/>
      <c r="F132" s="92"/>
      <c r="G132" s="94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113"/>
      <c r="B134" s="114"/>
      <c r="C134" s="115"/>
      <c r="D134" s="114"/>
      <c r="E134" s="115"/>
      <c r="F134" s="114"/>
      <c r="G134" s="116"/>
      <c r="H134" s="103"/>
      <c r="J134" s="96"/>
    </row>
    <row r="135" spans="1:10" ht="12.75" hidden="1" customHeight="1" x14ac:dyDescent="0.25">
      <c r="A135" s="113"/>
      <c r="B135" s="114"/>
      <c r="C135" s="115"/>
      <c r="D135" s="114"/>
      <c r="E135" s="115"/>
      <c r="F135" s="114"/>
      <c r="G135" s="116"/>
      <c r="H135" s="103"/>
    </row>
    <row r="136" spans="1:10" ht="12.75" hidden="1" customHeight="1" thickBot="1" x14ac:dyDescent="0.3">
      <c r="A136" s="97"/>
      <c r="B136" s="98"/>
      <c r="C136" s="97"/>
      <c r="D136" s="98"/>
      <c r="E136" s="97"/>
      <c r="F136" s="98"/>
      <c r="G136" s="99"/>
      <c r="H136" s="103"/>
      <c r="J136" s="100">
        <f>DADOS!G$29</f>
        <v>0</v>
      </c>
    </row>
    <row r="137" spans="1:10" ht="13.5" hidden="1" customHeight="1" thickBot="1" x14ac:dyDescent="0.3">
      <c r="A137" s="67"/>
      <c r="B137" s="35"/>
      <c r="C137" s="35"/>
      <c r="D137" s="68"/>
      <c r="E137" s="35"/>
      <c r="F137" s="112" t="s">
        <v>52</v>
      </c>
      <c r="G137" s="102">
        <f>SUM(G129:G136)</f>
        <v>0</v>
      </c>
      <c r="H137" s="103" t="str">
        <f>IF(J137&gt;J136*0.05,"DIMINUIR VALOR",IF(J137&lt;-J136*0.05,"AUMENTAR VALOR",""))</f>
        <v/>
      </c>
      <c r="J137" s="104">
        <f>G137-J136</f>
        <v>0</v>
      </c>
    </row>
    <row r="138" spans="1:10" ht="13.5" hidden="1" customHeight="1" x14ac:dyDescent="0.25">
      <c r="A138" s="78" t="s">
        <v>53</v>
      </c>
      <c r="B138" s="1"/>
      <c r="C138" s="78"/>
      <c r="D138" s="74"/>
      <c r="E138" s="79"/>
      <c r="F138" s="3"/>
      <c r="G138" s="3"/>
      <c r="H138" s="103"/>
      <c r="J138" s="104"/>
    </row>
    <row r="139" spans="1:10" ht="13.5" hidden="1" customHeight="1" x14ac:dyDescent="0.25">
      <c r="A139" s="80" t="s">
        <v>39</v>
      </c>
      <c r="B139" s="53"/>
      <c r="C139" s="80" t="s">
        <v>40</v>
      </c>
      <c r="D139" s="81"/>
      <c r="E139" s="80" t="s">
        <v>41</v>
      </c>
      <c r="F139" s="66"/>
      <c r="G139" s="106" t="s">
        <v>42</v>
      </c>
      <c r="H139" s="103"/>
      <c r="J139" s="104"/>
    </row>
    <row r="140" spans="1:10" ht="13.5" hidden="1" customHeight="1" x14ac:dyDescent="0.25">
      <c r="A140" s="83" t="s">
        <v>43</v>
      </c>
      <c r="B140" s="107"/>
      <c r="C140" s="83" t="s">
        <v>43</v>
      </c>
      <c r="D140" s="85"/>
      <c r="E140" s="83" t="s">
        <v>44</v>
      </c>
      <c r="F140" s="84"/>
      <c r="G140" s="86"/>
      <c r="H140" s="103"/>
      <c r="J140" s="104"/>
    </row>
    <row r="141" spans="1:10" ht="12.75" hidden="1" customHeight="1" x14ac:dyDescent="0.25">
      <c r="A141" s="110"/>
      <c r="B141" s="109"/>
      <c r="C141" s="110"/>
      <c r="D141" s="109"/>
      <c r="E141" s="110"/>
      <c r="F141" s="109"/>
      <c r="G141" s="111"/>
      <c r="H141" s="103"/>
      <c r="J141" s="104"/>
    </row>
    <row r="142" spans="1:10" ht="12.75" hidden="1" customHeight="1" x14ac:dyDescent="0.25">
      <c r="A142" s="97"/>
      <c r="B142" s="98"/>
      <c r="C142" s="97"/>
      <c r="D142" s="98"/>
      <c r="E142" s="97"/>
      <c r="F142" s="98"/>
      <c r="G142" s="99"/>
      <c r="H142" s="103"/>
      <c r="J142" s="104"/>
    </row>
    <row r="143" spans="1:10" ht="13.5" hidden="1" customHeight="1" x14ac:dyDescent="0.25">
      <c r="A143" s="67"/>
      <c r="B143" s="35"/>
      <c r="C143" s="35"/>
      <c r="D143" s="68"/>
      <c r="E143" s="35"/>
      <c r="F143" s="117" t="s">
        <v>54</v>
      </c>
      <c r="G143" s="118">
        <f>SUM(G141:G142)</f>
        <v>0</v>
      </c>
      <c r="H143" s="103"/>
      <c r="J143" s="104"/>
    </row>
    <row r="144" spans="1:10" ht="13.5" hidden="1" customHeight="1" thickBot="1" x14ac:dyDescent="0.3">
      <c r="A144" s="78" t="s">
        <v>55</v>
      </c>
      <c r="B144" s="1"/>
      <c r="C144" s="78"/>
      <c r="D144" s="74"/>
      <c r="E144" s="79"/>
      <c r="F144" s="3"/>
      <c r="G144" s="3"/>
      <c r="H144" s="103"/>
      <c r="J144" s="104"/>
    </row>
    <row r="145" spans="1:10" ht="13.5" hidden="1" customHeight="1" x14ac:dyDescent="0.25">
      <c r="A145" s="80" t="s">
        <v>39</v>
      </c>
      <c r="B145" s="53"/>
      <c r="C145" s="80" t="s">
        <v>40</v>
      </c>
      <c r="D145" s="81"/>
      <c r="E145" s="80" t="s">
        <v>41</v>
      </c>
      <c r="F145" s="66"/>
      <c r="G145" s="106" t="s">
        <v>42</v>
      </c>
      <c r="H145" s="103"/>
      <c r="J145" s="104"/>
    </row>
    <row r="146" spans="1:10" ht="13.5" hidden="1" customHeight="1" thickBot="1" x14ac:dyDescent="0.3">
      <c r="A146" s="83" t="s">
        <v>43</v>
      </c>
      <c r="B146" s="107"/>
      <c r="C146" s="83" t="s">
        <v>43</v>
      </c>
      <c r="D146" s="85"/>
      <c r="E146" s="83" t="s">
        <v>44</v>
      </c>
      <c r="F146" s="84"/>
      <c r="G146" s="86"/>
      <c r="H146" s="103"/>
      <c r="J146" s="104"/>
    </row>
    <row r="147" spans="1:10" ht="12.75" hidden="1" customHeight="1" x14ac:dyDescent="0.25">
      <c r="A147" s="108"/>
      <c r="B147" s="109"/>
      <c r="C147" s="110"/>
      <c r="D147" s="109"/>
      <c r="E147" s="110"/>
      <c r="F147" s="109"/>
      <c r="G147" s="111"/>
      <c r="H147" s="103"/>
      <c r="J147" s="96"/>
    </row>
    <row r="148" spans="1:10" ht="12.75" hidden="1" customHeight="1" x14ac:dyDescent="0.25">
      <c r="A148" s="91"/>
      <c r="B148" s="92"/>
      <c r="C148" s="93"/>
      <c r="D148" s="92"/>
      <c r="E148" s="93"/>
      <c r="F148" s="92"/>
      <c r="G148" s="94"/>
      <c r="H148" s="103"/>
    </row>
    <row r="149" spans="1:10" ht="12.75" hidden="1" customHeight="1" x14ac:dyDescent="0.25">
      <c r="A149" s="93"/>
      <c r="B149" s="92"/>
      <c r="C149" s="93"/>
      <c r="D149" s="92"/>
      <c r="E149" s="93"/>
      <c r="F149" s="92"/>
      <c r="G149" s="94"/>
      <c r="H149" s="103"/>
      <c r="J149" s="100">
        <f>DADOS!I$29</f>
        <v>0</v>
      </c>
    </row>
    <row r="150" spans="1:10" ht="12.75" hidden="1" customHeight="1" x14ac:dyDescent="0.25">
      <c r="A150" s="93"/>
      <c r="B150" s="92"/>
      <c r="C150" s="93"/>
      <c r="D150" s="92"/>
      <c r="E150" s="93"/>
      <c r="F150" s="92"/>
      <c r="G150" s="94"/>
      <c r="H150" s="103" t="str">
        <f>IF(J150&gt;J149*0.05,"DIMINUIR VALOR",IF(J150&lt;-J149*0.05,"AUMENTAR VALOR",""))</f>
        <v/>
      </c>
      <c r="J150" s="104">
        <f>G152-J149</f>
        <v>0</v>
      </c>
    </row>
    <row r="151" spans="1:10" ht="12.75" hidden="1" customHeight="1" thickBot="1" x14ac:dyDescent="0.3">
      <c r="A151" s="97"/>
      <c r="B151" s="98"/>
      <c r="C151" s="97"/>
      <c r="D151" s="98"/>
      <c r="E151" s="97"/>
      <c r="F151" s="98"/>
      <c r="G151" s="99"/>
      <c r="H151" s="103"/>
      <c r="J151" s="119"/>
    </row>
    <row r="152" spans="1:10" ht="13.5" hidden="1" customHeight="1" thickBot="1" x14ac:dyDescent="0.3">
      <c r="A152" s="67"/>
      <c r="B152" s="35"/>
      <c r="C152" s="35"/>
      <c r="D152" s="68"/>
      <c r="E152" s="35"/>
      <c r="F152" s="112" t="s">
        <v>56</v>
      </c>
      <c r="G152" s="102">
        <f>SUM(G147:G151)</f>
        <v>0</v>
      </c>
      <c r="H152" s="103"/>
      <c r="J152" s="100">
        <f>DADOS!J$29</f>
        <v>0</v>
      </c>
    </row>
    <row r="153" spans="1:10" ht="13.5" hidden="1" customHeight="1" thickBot="1" x14ac:dyDescent="0.3">
      <c r="A153" s="67"/>
      <c r="B153" s="35"/>
      <c r="C153" s="35"/>
      <c r="D153" s="35"/>
      <c r="E153" s="35"/>
      <c r="F153" s="101" t="s">
        <v>57</v>
      </c>
      <c r="G153" s="102">
        <f>SUM(G152+G143+G137+G125+G112)</f>
        <v>0</v>
      </c>
      <c r="H153" s="103" t="str">
        <f>IF(J153&gt;J152*0.05,"DIMINUIR VALOR",IF(J153&lt;-J152*0.05,"AUMENTAR VALOR",""))</f>
        <v/>
      </c>
      <c r="J153" s="104">
        <f>G153-J152</f>
        <v>0</v>
      </c>
    </row>
    <row r="154" spans="1:10" ht="13.5" hidden="1" customHeight="1" thickBot="1" x14ac:dyDescent="0.3">
      <c r="A154" s="43"/>
      <c r="B154" s="45"/>
      <c r="C154" s="45"/>
      <c r="D154" s="45"/>
      <c r="E154" s="45"/>
      <c r="F154" s="120" t="s">
        <v>58</v>
      </c>
      <c r="G154" s="121">
        <f>SUM(G153+G104)</f>
        <v>0</v>
      </c>
      <c r="H154" s="103" t="str">
        <f>IF(G154&gt;J154,"DIMINUIR VALOR",IF(G154&lt;J154,"AUMENTAR VALOR",""))</f>
        <v/>
      </c>
      <c r="J154" s="119">
        <f>J103+J152</f>
        <v>0</v>
      </c>
    </row>
    <row r="155" spans="1:10" ht="27" customHeight="1" x14ac:dyDescent="0.25">
      <c r="A155" s="190" t="s">
        <v>59</v>
      </c>
      <c r="B155" s="190"/>
      <c r="C155" s="190"/>
      <c r="D155" s="190"/>
      <c r="E155" s="190"/>
      <c r="F155" s="190"/>
      <c r="G155" s="190"/>
      <c r="H155" s="103"/>
      <c r="J155" s="104"/>
    </row>
    <row r="156" spans="1:10" ht="13.5" customHeight="1" x14ac:dyDescent="0.25">
      <c r="B156" s="76" t="s">
        <v>60</v>
      </c>
      <c r="C156" t="str">
        <f>C47</f>
        <v>05 de outubro de 2021.</v>
      </c>
      <c r="H156" s="103"/>
      <c r="J156" s="104"/>
    </row>
    <row r="157" spans="1:10" ht="18.75" customHeight="1" x14ac:dyDescent="0.25">
      <c r="H157" s="103"/>
      <c r="J157" s="104"/>
    </row>
    <row r="158" spans="1:10" ht="11.25" customHeight="1" x14ac:dyDescent="0.25">
      <c r="H158" s="103"/>
      <c r="J158" s="104"/>
    </row>
    <row r="159" spans="1:10" x14ac:dyDescent="0.25">
      <c r="H159" s="103"/>
      <c r="J159" s="104"/>
    </row>
    <row r="160" spans="1:10" hidden="1" x14ac:dyDescent="0.25"/>
    <row r="161" spans="1:7" hidden="1" x14ac:dyDescent="0.25"/>
    <row r="162" spans="1:7" hidden="1" x14ac:dyDescent="0.25"/>
    <row r="163" spans="1:7" hidden="1" x14ac:dyDescent="0.25"/>
    <row r="169" spans="1:7" x14ac:dyDescent="0.25">
      <c r="B169" s="9"/>
    </row>
    <row r="170" spans="1:7" x14ac:dyDescent="0.25">
      <c r="B170" s="9"/>
    </row>
    <row r="171" spans="1:7" ht="15.75" x14ac:dyDescent="0.25">
      <c r="A171" s="122" t="s">
        <v>61</v>
      </c>
      <c r="B171" s="123"/>
      <c r="C171" s="122"/>
      <c r="D171" s="124"/>
      <c r="E171" s="3"/>
      <c r="F171" s="3"/>
      <c r="G171" s="3"/>
    </row>
    <row r="172" spans="1:7" x14ac:dyDescent="0.25">
      <c r="B172" s="9"/>
    </row>
    <row r="173" spans="1:7" x14ac:dyDescent="0.25">
      <c r="B173" s="7"/>
    </row>
    <row r="174" spans="1:7" x14ac:dyDescent="0.25">
      <c r="A174" s="10" t="s">
        <v>62</v>
      </c>
      <c r="B174" s="10"/>
      <c r="C174" s="10"/>
      <c r="D174" s="10"/>
      <c r="E174" s="10"/>
    </row>
    <row r="175" spans="1:7" x14ac:dyDescent="0.25">
      <c r="A175" t="s">
        <v>63</v>
      </c>
    </row>
    <row r="176" spans="1:7" x14ac:dyDescent="0.25">
      <c r="A176" s="12">
        <f>C16</f>
        <v>9</v>
      </c>
      <c r="B176" s="125" t="s">
        <v>64</v>
      </c>
      <c r="C176" t="str">
        <f>A13</f>
        <v>TERMO DE COLABORAÇÃO</v>
      </c>
      <c r="D176" s="10"/>
      <c r="E176" s="10" t="str">
        <f>D13</f>
        <v>169/2024</v>
      </c>
      <c r="F176" s="12" t="str">
        <f>E13</f>
        <v>ADITAMENTO</v>
      </c>
      <c r="G176" s="11">
        <f>F13</f>
        <v>0</v>
      </c>
    </row>
    <row r="177" spans="1:4" x14ac:dyDescent="0.25">
      <c r="A177" s="10"/>
    </row>
    <row r="178" spans="1:4" x14ac:dyDescent="0.25">
      <c r="A178" s="10"/>
      <c r="B178" s="12" t="s">
        <v>60</v>
      </c>
      <c r="C178" s="10" t="str">
        <f>C47</f>
        <v>05 de outubro de 2021.</v>
      </c>
      <c r="D178" s="12"/>
    </row>
    <row r="179" spans="1:4" x14ac:dyDescent="0.25">
      <c r="A179" s="10"/>
    </row>
    <row r="180" spans="1:4" x14ac:dyDescent="0.25">
      <c r="A180" s="10"/>
    </row>
    <row r="182" spans="1:4" x14ac:dyDescent="0.25">
      <c r="A182" s="10"/>
    </row>
    <row r="186" spans="1:4" x14ac:dyDescent="0.25">
      <c r="C186" s="12"/>
      <c r="D186" s="12"/>
    </row>
  </sheetData>
  <sheetProtection algorithmName="SHA-512" hashValue="m4Da1ykJeUtf7nKiymrmkIKBsG6tHN38rarvonsNax7jvRg+CVmWCmfGyxJ76HyplqDIsLqD4W/uDd8PJhDa5Q==" saltValue="re6kZqopVg4HzifAB39yJw==" spinCount="100000" sheet="1" objects="1" scenarios="1" selectLockedCells="1" selectUnlockedCells="1"/>
  <mergeCells count="6">
    <mergeCell ref="A155:G155"/>
    <mergeCell ref="A18:B19"/>
    <mergeCell ref="C18:D19"/>
    <mergeCell ref="E18:E19"/>
    <mergeCell ref="F18:F19"/>
    <mergeCell ref="A45:G45"/>
  </mergeCells>
  <conditionalFormatting sqref="A30">
    <cfRule type="cellIs" dxfId="85" priority="1" operator="notEqual">
      <formula>$D$20</formula>
    </cfRule>
    <cfRule type="cellIs" dxfId="84" priority="2" operator="notEqual">
      <formula>$G$26</formula>
    </cfRule>
  </conditionalFormatting>
  <conditionalFormatting sqref="G20">
    <cfRule type="cellIs" dxfId="83" priority="3" operator="notEqual">
      <formula>$D$20</formula>
    </cfRule>
  </conditionalFormatting>
  <conditionalFormatting sqref="J104">
    <cfRule type="cellIs" dxfId="82" priority="22" operator="notBetween">
      <formula>$J$103*0.05</formula>
      <formula>-$J$103*0.05</formula>
    </cfRule>
    <cfRule type="cellIs" dxfId="81" priority="23" operator="greaterThan">
      <formula>$J$103*0.05</formula>
    </cfRule>
    <cfRule type="cellIs" priority="24" operator="greaterThan">
      <formula>$J$103*0.05</formula>
    </cfRule>
  </conditionalFormatting>
  <conditionalFormatting sqref="J112">
    <cfRule type="cellIs" dxfId="80" priority="14" operator="notBetween">
      <formula>$J$103*0.05</formula>
      <formula>-$J$103*0.05</formula>
    </cfRule>
    <cfRule type="cellIs" dxfId="79" priority="15" operator="greaterThan">
      <formula>$J$103*0.05</formula>
    </cfRule>
    <cfRule type="cellIs" priority="16" operator="greaterThan">
      <formula>$J$103*0.05</formula>
    </cfRule>
  </conditionalFormatting>
  <conditionalFormatting sqref="J113:J121 J126:J133 J138:J146 J155:J159">
    <cfRule type="cellIs" dxfId="78" priority="25" operator="notEqual">
      <formula>"""0"""</formula>
    </cfRule>
  </conditionalFormatting>
  <conditionalFormatting sqref="J125">
    <cfRule type="cellIs" dxfId="77" priority="11" operator="notBetween">
      <formula>$J$103*0.05</formula>
      <formula>-$J$103*0.05</formula>
    </cfRule>
    <cfRule type="cellIs" dxfId="76" priority="12" operator="greaterThan">
      <formula>$J$103*0.05</formula>
    </cfRule>
    <cfRule type="cellIs" priority="13" operator="greaterThan">
      <formula>$J$103*0.05</formula>
    </cfRule>
  </conditionalFormatting>
  <conditionalFormatting sqref="J137">
    <cfRule type="cellIs" dxfId="75" priority="8" operator="notBetween">
      <formula>$J$103*0.05</formula>
      <formula>-$J$103*0.05</formula>
    </cfRule>
    <cfRule type="cellIs" dxfId="74" priority="9" operator="greaterThan">
      <formula>$J$103*0.05</formula>
    </cfRule>
    <cfRule type="cellIs" priority="10" operator="greaterThan">
      <formula>$J$103*0.05</formula>
    </cfRule>
  </conditionalFormatting>
  <conditionalFormatting sqref="J150">
    <cfRule type="cellIs" dxfId="73" priority="5" operator="notBetween">
      <formula>$J$103*0.05</formula>
      <formula>-$J$103*0.05</formula>
    </cfRule>
    <cfRule type="cellIs" dxfId="72" priority="6" operator="greaterThan">
      <formula>$J$103*0.05</formula>
    </cfRule>
    <cfRule type="cellIs" priority="7" operator="greaterThan">
      <formula>$J$103*0.05</formula>
    </cfRule>
  </conditionalFormatting>
  <conditionalFormatting sqref="J153">
    <cfRule type="cellIs" dxfId="71" priority="17" operator="notBetween">
      <formula>$J$103*0.05</formula>
      <formula>-$J$103*0.05</formula>
    </cfRule>
    <cfRule type="cellIs" dxfId="70" priority="18" operator="greaterThan">
      <formula>$J$103*0.05</formula>
    </cfRule>
    <cfRule type="cellIs" priority="19" operator="greaterThan">
      <formula>$J$103*0.05</formula>
    </cfRule>
  </conditionalFormatting>
  <conditionalFormatting sqref="J154">
    <cfRule type="cellIs" dxfId="69" priority="4" operator="notEqual">
      <formula>$G$154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86"/>
  <sheetViews>
    <sheetView view="pageLayout" topLeftCell="A22" zoomScaleNormal="100" workbookViewId="0">
      <selection activeCell="A53" sqref="A5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10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DADOS!C30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0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115</v>
      </c>
      <c r="C30" s="155"/>
      <c r="D30" s="155"/>
      <c r="E30" s="155"/>
      <c r="F30" s="48"/>
    </row>
    <row r="31" spans="1:7" ht="15" customHeight="1" thickBot="1" x14ac:dyDescent="0.3">
      <c r="A31" s="47"/>
      <c r="C31" s="162" t="s">
        <v>116</v>
      </c>
      <c r="D31" s="51">
        <f>G25</f>
        <v>0</v>
      </c>
      <c r="E31" s="52" t="s">
        <v>16</v>
      </c>
      <c r="F31" s="155"/>
    </row>
    <row r="32" spans="1:7" ht="15.75" thickBot="1" x14ac:dyDescent="0.3">
      <c r="A32" s="53" t="s">
        <v>17</v>
      </c>
      <c r="B32" s="53"/>
      <c r="C32" s="53"/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DADOS!B$30</f>
        <v>outubro</v>
      </c>
      <c r="E35" s="66"/>
      <c r="F35" s="158" t="s">
        <v>9</v>
      </c>
      <c r="G35" s="41">
        <f>G104</f>
        <v>0</v>
      </c>
    </row>
    <row r="36" spans="1:7" ht="15.75" hidden="1" thickBot="1" x14ac:dyDescent="0.3">
      <c r="A36" s="156" t="s">
        <v>27</v>
      </c>
      <c r="B36" s="18"/>
      <c r="C36" s="19"/>
      <c r="D36" s="157" t="str">
        <f>DADOS!B$30</f>
        <v>outubro</v>
      </c>
      <c r="E36" s="66"/>
      <c r="F36" s="158" t="s">
        <v>9</v>
      </c>
      <c r="G36" s="41">
        <f>G112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DADOS!B$30</f>
        <v>outubro</v>
      </c>
      <c r="E37" s="66"/>
      <c r="F37" s="158" t="s">
        <v>9</v>
      </c>
      <c r="G37" s="41">
        <f>G125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DADOS!B$30</f>
        <v>outubro</v>
      </c>
      <c r="E38" s="66"/>
      <c r="F38" s="158" t="s">
        <v>9</v>
      </c>
      <c r="G38" s="41">
        <f>G137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DADOS!B$30</f>
        <v>outubro</v>
      </c>
      <c r="E39" s="66"/>
      <c r="F39" s="158" t="s">
        <v>9</v>
      </c>
      <c r="G39" s="41">
        <f>G143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DADOS!B$30</f>
        <v>outubro</v>
      </c>
      <c r="E40" s="19"/>
      <c r="F40" s="158" t="s">
        <v>9</v>
      </c>
      <c r="G40" s="41">
        <f>G152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0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SUM(G20:G23)-G41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168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10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87"/>
      <c r="B70" s="88"/>
      <c r="C70" s="164" t="s">
        <v>45</v>
      </c>
      <c r="D70" s="88"/>
      <c r="E70" s="164" t="s">
        <v>117</v>
      </c>
      <c r="F70" s="88"/>
      <c r="G70" s="89"/>
      <c r="L70" s="90"/>
    </row>
    <row r="71" spans="1:12" ht="13.5" customHeight="1" x14ac:dyDescent="0.25">
      <c r="A71" s="91"/>
      <c r="B71" s="92"/>
      <c r="C71" s="165" t="s">
        <v>45</v>
      </c>
      <c r="D71" s="92"/>
      <c r="E71" s="165" t="s">
        <v>118</v>
      </c>
      <c r="F71" s="92"/>
      <c r="G71" s="94"/>
      <c r="L71" s="95"/>
    </row>
    <row r="72" spans="1:12" ht="13.5" customHeight="1" x14ac:dyDescent="0.25">
      <c r="A72" s="91"/>
      <c r="B72" s="92"/>
      <c r="C72" s="165" t="s">
        <v>45</v>
      </c>
      <c r="D72" s="92"/>
      <c r="E72" s="93" t="s">
        <v>151</v>
      </c>
      <c r="F72" s="92"/>
      <c r="G72" s="94"/>
    </row>
    <row r="73" spans="1:12" ht="13.5" customHeight="1" x14ac:dyDescent="0.25">
      <c r="A73" s="91"/>
      <c r="B73" s="92"/>
      <c r="C73" s="165" t="s">
        <v>45</v>
      </c>
      <c r="D73" s="92"/>
      <c r="E73" s="165" t="s">
        <v>119</v>
      </c>
      <c r="F73" s="92"/>
      <c r="G73" s="94"/>
    </row>
    <row r="74" spans="1:12" ht="13.5" customHeight="1" x14ac:dyDescent="0.25">
      <c r="A74" s="91"/>
      <c r="B74" s="92"/>
      <c r="C74" s="165" t="s">
        <v>45</v>
      </c>
      <c r="D74" s="92"/>
      <c r="E74" s="165" t="s">
        <v>121</v>
      </c>
      <c r="F74" s="92"/>
      <c r="G74" s="94"/>
    </row>
    <row r="75" spans="1:12" ht="13.5" customHeight="1" x14ac:dyDescent="0.25">
      <c r="A75" s="91"/>
      <c r="B75" s="92"/>
      <c r="C75" s="165" t="s">
        <v>45</v>
      </c>
      <c r="D75" s="92"/>
      <c r="E75" s="165" t="s">
        <v>122</v>
      </c>
      <c r="F75" s="92"/>
      <c r="G75" s="94"/>
    </row>
    <row r="76" spans="1:12" ht="13.5" customHeight="1" x14ac:dyDescent="0.25">
      <c r="A76" s="91"/>
      <c r="B76" s="92"/>
      <c r="C76" s="165" t="s">
        <v>45</v>
      </c>
      <c r="D76" s="92"/>
      <c r="E76" s="165" t="s">
        <v>137</v>
      </c>
      <c r="F76" s="92"/>
      <c r="G76" s="94"/>
    </row>
    <row r="77" spans="1:12" ht="13.5" customHeight="1" x14ac:dyDescent="0.25">
      <c r="A77" s="91"/>
      <c r="B77" s="92"/>
      <c r="C77" s="165" t="s">
        <v>45</v>
      </c>
      <c r="D77" s="92"/>
      <c r="E77" s="165" t="s">
        <v>136</v>
      </c>
      <c r="F77" s="92"/>
      <c r="G77" s="94"/>
    </row>
    <row r="78" spans="1:12" ht="13.5" customHeight="1" x14ac:dyDescent="0.25">
      <c r="A78" s="91"/>
      <c r="B78" s="92"/>
      <c r="C78" s="165" t="s">
        <v>45</v>
      </c>
      <c r="D78" s="92"/>
      <c r="E78" s="165" t="s">
        <v>128</v>
      </c>
      <c r="F78" s="92"/>
      <c r="G78" s="94"/>
    </row>
    <row r="79" spans="1:12" ht="13.5" customHeight="1" x14ac:dyDescent="0.25">
      <c r="A79" s="91"/>
      <c r="B79" s="92"/>
      <c r="C79" s="165" t="s">
        <v>45</v>
      </c>
      <c r="D79" s="92"/>
      <c r="E79" s="165" t="s">
        <v>131</v>
      </c>
      <c r="F79" s="92"/>
      <c r="G79" s="94"/>
    </row>
    <row r="80" spans="1:12" ht="13.5" customHeight="1" x14ac:dyDescent="0.25">
      <c r="A80" s="91"/>
      <c r="B80" s="92"/>
      <c r="C80" s="165" t="s">
        <v>45</v>
      </c>
      <c r="D80" s="92"/>
      <c r="E80" s="165" t="s">
        <v>132</v>
      </c>
      <c r="F80" s="92"/>
      <c r="G80" s="94"/>
    </row>
    <row r="81" spans="1:7" ht="13.5" customHeight="1" x14ac:dyDescent="0.25">
      <c r="A81" s="91"/>
      <c r="B81" s="92"/>
      <c r="C81" s="165" t="s">
        <v>45</v>
      </c>
      <c r="D81" s="92"/>
      <c r="E81" s="165" t="s">
        <v>123</v>
      </c>
      <c r="F81" s="92"/>
      <c r="G81" s="94"/>
    </row>
    <row r="82" spans="1:7" ht="13.5" customHeight="1" x14ac:dyDescent="0.25">
      <c r="A82" s="91"/>
      <c r="B82" s="92"/>
      <c r="C82" s="165" t="s">
        <v>45</v>
      </c>
      <c r="D82" s="92"/>
      <c r="E82" s="165" t="s">
        <v>124</v>
      </c>
      <c r="F82" s="92"/>
      <c r="G82" s="94"/>
    </row>
    <row r="83" spans="1:7" ht="13.5" customHeight="1" x14ac:dyDescent="0.25">
      <c r="A83" s="91"/>
      <c r="B83" s="92"/>
      <c r="C83" s="165" t="s">
        <v>45</v>
      </c>
      <c r="D83" s="92"/>
      <c r="E83" s="165" t="s">
        <v>125</v>
      </c>
      <c r="F83" s="92"/>
      <c r="G83" s="94"/>
    </row>
    <row r="84" spans="1:7" ht="13.5" customHeight="1" x14ac:dyDescent="0.25">
      <c r="A84" s="91"/>
      <c r="B84" s="92"/>
      <c r="C84" s="165" t="s">
        <v>45</v>
      </c>
      <c r="D84" s="92"/>
      <c r="E84" s="165" t="s">
        <v>129</v>
      </c>
      <c r="F84" s="92"/>
      <c r="G84" s="94"/>
    </row>
    <row r="85" spans="1:7" ht="13.5" customHeight="1" x14ac:dyDescent="0.25">
      <c r="A85" s="91"/>
      <c r="B85" s="92"/>
      <c r="C85" s="165" t="s">
        <v>45</v>
      </c>
      <c r="D85" s="92"/>
      <c r="E85" s="165" t="s">
        <v>120</v>
      </c>
      <c r="F85" s="92"/>
      <c r="G85" s="94"/>
    </row>
    <row r="86" spans="1:7" ht="13.5" customHeight="1" x14ac:dyDescent="0.25">
      <c r="A86" s="91"/>
      <c r="B86" s="92"/>
      <c r="C86" s="165" t="s">
        <v>45</v>
      </c>
      <c r="D86" s="92"/>
      <c r="E86" s="165" t="s">
        <v>130</v>
      </c>
      <c r="F86" s="92"/>
      <c r="G86" s="94"/>
    </row>
    <row r="87" spans="1:7" ht="13.5" customHeight="1" x14ac:dyDescent="0.25">
      <c r="A87" s="91"/>
      <c r="B87" s="92"/>
      <c r="C87" s="165" t="s">
        <v>45</v>
      </c>
      <c r="D87" s="92"/>
      <c r="E87" s="165" t="s">
        <v>138</v>
      </c>
      <c r="F87" s="92"/>
      <c r="G87" s="94"/>
    </row>
    <row r="88" spans="1:7" ht="13.5" customHeight="1" x14ac:dyDescent="0.25">
      <c r="A88" s="91"/>
      <c r="B88" s="92"/>
      <c r="C88" s="165" t="s">
        <v>45</v>
      </c>
      <c r="D88" s="92"/>
      <c r="E88" s="165" t="s">
        <v>135</v>
      </c>
      <c r="F88" s="92"/>
      <c r="G88" s="94"/>
    </row>
    <row r="89" spans="1:7" ht="13.5" customHeight="1" x14ac:dyDescent="0.25">
      <c r="A89" s="91"/>
      <c r="B89" s="92"/>
      <c r="C89" s="165" t="s">
        <v>45</v>
      </c>
      <c r="D89" s="92"/>
      <c r="E89" s="165" t="s">
        <v>139</v>
      </c>
      <c r="F89" s="92"/>
      <c r="G89" s="94"/>
    </row>
    <row r="90" spans="1:7" ht="13.5" customHeight="1" x14ac:dyDescent="0.25">
      <c r="A90" s="91"/>
      <c r="B90" s="92"/>
      <c r="C90" s="165" t="s">
        <v>45</v>
      </c>
      <c r="D90" s="92"/>
      <c r="E90" s="165" t="s">
        <v>126</v>
      </c>
      <c r="F90" s="92"/>
      <c r="G90" s="94"/>
    </row>
    <row r="91" spans="1:7" ht="13.5" customHeight="1" x14ac:dyDescent="0.25">
      <c r="A91" s="91"/>
      <c r="B91" s="92"/>
      <c r="C91" s="165" t="s">
        <v>45</v>
      </c>
      <c r="D91" s="92"/>
      <c r="E91" s="165" t="s">
        <v>134</v>
      </c>
      <c r="F91" s="92"/>
      <c r="G91" s="94"/>
    </row>
    <row r="92" spans="1:7" ht="13.5" customHeight="1" x14ac:dyDescent="0.25">
      <c r="A92" s="91"/>
      <c r="B92" s="92"/>
      <c r="C92" s="165" t="s">
        <v>45</v>
      </c>
      <c r="D92" s="92"/>
      <c r="E92" s="165" t="s">
        <v>140</v>
      </c>
      <c r="F92" s="92"/>
      <c r="G92" s="94"/>
    </row>
    <row r="93" spans="1:7" ht="13.5" customHeight="1" x14ac:dyDescent="0.25">
      <c r="A93" s="91"/>
      <c r="B93" s="92"/>
      <c r="C93" s="165" t="s">
        <v>45</v>
      </c>
      <c r="D93" s="92"/>
      <c r="E93" s="165" t="s">
        <v>127</v>
      </c>
      <c r="F93" s="92"/>
      <c r="G93" s="94"/>
    </row>
    <row r="94" spans="1:7" ht="13.5" customHeight="1" x14ac:dyDescent="0.25">
      <c r="A94" s="91"/>
      <c r="B94" s="92"/>
      <c r="C94" s="165" t="s">
        <v>45</v>
      </c>
      <c r="D94" s="92"/>
      <c r="E94" s="165" t="s">
        <v>141</v>
      </c>
      <c r="F94" s="92"/>
      <c r="G94" s="94"/>
    </row>
    <row r="95" spans="1:7" ht="13.5" customHeight="1" x14ac:dyDescent="0.25">
      <c r="A95" s="91"/>
      <c r="B95" s="92"/>
      <c r="C95" s="165" t="s">
        <v>45</v>
      </c>
      <c r="D95" s="92"/>
      <c r="E95" s="165" t="s">
        <v>142</v>
      </c>
      <c r="F95" s="92"/>
      <c r="G95" s="94"/>
    </row>
    <row r="96" spans="1:7" ht="13.5" customHeight="1" x14ac:dyDescent="0.25">
      <c r="A96" s="91"/>
      <c r="B96" s="92"/>
      <c r="C96" s="165" t="s">
        <v>45</v>
      </c>
      <c r="D96" s="92"/>
      <c r="E96" s="165" t="s">
        <v>133</v>
      </c>
      <c r="F96" s="92"/>
      <c r="G96" s="94"/>
    </row>
    <row r="97" spans="1:10" ht="13.5" customHeight="1" x14ac:dyDescent="0.25">
      <c r="A97" s="91"/>
      <c r="B97" s="92"/>
      <c r="C97" s="165" t="s">
        <v>45</v>
      </c>
      <c r="D97" s="92"/>
      <c r="E97" s="165" t="s">
        <v>143</v>
      </c>
      <c r="F97" s="92"/>
      <c r="G97" s="94"/>
    </row>
    <row r="98" spans="1:10" ht="13.5" customHeight="1" x14ac:dyDescent="0.25">
      <c r="A98" s="91"/>
      <c r="B98" s="92"/>
      <c r="C98" s="165" t="s">
        <v>45</v>
      </c>
      <c r="D98" s="92"/>
      <c r="E98" s="165" t="s">
        <v>144</v>
      </c>
      <c r="F98" s="92"/>
      <c r="G98" s="94"/>
    </row>
    <row r="99" spans="1:10" ht="13.5" customHeight="1" x14ac:dyDescent="0.25">
      <c r="A99" s="91"/>
      <c r="B99" s="92"/>
      <c r="C99" s="165" t="s">
        <v>45</v>
      </c>
      <c r="D99" s="92"/>
      <c r="E99" s="165" t="s">
        <v>145</v>
      </c>
      <c r="F99" s="92"/>
      <c r="G99" s="94"/>
      <c r="J99" s="96"/>
    </row>
    <row r="100" spans="1:10" ht="13.5" customHeight="1" x14ac:dyDescent="0.25">
      <c r="A100" s="91"/>
      <c r="B100" s="92"/>
      <c r="C100" s="93" t="s">
        <v>159</v>
      </c>
      <c r="D100" s="92"/>
      <c r="E100" s="93" t="s">
        <v>128</v>
      </c>
      <c r="F100" s="92"/>
      <c r="G100" s="94"/>
    </row>
    <row r="101" spans="1:10" ht="13.5" customHeight="1" x14ac:dyDescent="0.25">
      <c r="A101" s="91"/>
      <c r="B101" s="92"/>
      <c r="C101" s="93"/>
      <c r="D101" s="92"/>
      <c r="E101" s="93"/>
      <c r="F101" s="92"/>
      <c r="G101" s="94"/>
    </row>
    <row r="102" spans="1:10" ht="13.5" customHeight="1" x14ac:dyDescent="0.25">
      <c r="A102" s="91"/>
      <c r="B102" s="92"/>
      <c r="C102" s="93"/>
      <c r="D102" s="92"/>
      <c r="E102" s="93"/>
      <c r="F102" s="92"/>
      <c r="G102" s="94"/>
    </row>
    <row r="103" spans="1:10" ht="13.5" customHeight="1" thickBot="1" x14ac:dyDescent="0.3">
      <c r="A103" s="97"/>
      <c r="B103" s="98"/>
      <c r="C103" s="93"/>
      <c r="D103" s="98"/>
      <c r="E103" s="93"/>
      <c r="F103" s="98"/>
      <c r="G103" s="99"/>
      <c r="J103" s="100">
        <f>DADOS!D$30</f>
        <v>0</v>
      </c>
    </row>
    <row r="104" spans="1:10" ht="13.5" customHeight="1" thickBot="1" x14ac:dyDescent="0.3">
      <c r="A104" s="67"/>
      <c r="B104" s="35"/>
      <c r="C104" s="35"/>
      <c r="D104" s="68"/>
      <c r="E104" s="35"/>
      <c r="F104" s="101" t="s">
        <v>46</v>
      </c>
      <c r="G104" s="102">
        <f>SUM(G70:G103)</f>
        <v>0</v>
      </c>
      <c r="H104" s="103" t="str">
        <f>IF(J104&gt;J103*0.05,"DIMINUIR VALOR",IF(J104&lt;-J103*0.05,"AUMENTAR VALOR",""))</f>
        <v/>
      </c>
      <c r="J104" s="104">
        <f>G104-J103</f>
        <v>0</v>
      </c>
    </row>
    <row r="105" spans="1:10" ht="66" hidden="1" customHeight="1" thickBot="1" x14ac:dyDescent="0.3">
      <c r="A105" s="78" t="s">
        <v>47</v>
      </c>
      <c r="B105" s="1"/>
      <c r="C105" s="78"/>
      <c r="D105" s="74"/>
      <c r="E105" s="79"/>
      <c r="F105" s="3"/>
      <c r="G105" s="3"/>
      <c r="J105" s="105"/>
    </row>
    <row r="106" spans="1:10" ht="13.5" hidden="1" customHeight="1" x14ac:dyDescent="0.25">
      <c r="A106" s="80" t="s">
        <v>39</v>
      </c>
      <c r="B106" s="53"/>
      <c r="C106" s="80" t="s">
        <v>40</v>
      </c>
      <c r="D106" s="81"/>
      <c r="E106" s="80" t="s">
        <v>41</v>
      </c>
      <c r="F106" s="66"/>
      <c r="G106" s="106" t="s">
        <v>42</v>
      </c>
      <c r="J106" s="105"/>
    </row>
    <row r="107" spans="1:10" ht="13.5" hidden="1" customHeight="1" thickBot="1" x14ac:dyDescent="0.3">
      <c r="A107" s="83" t="s">
        <v>43</v>
      </c>
      <c r="B107" s="107"/>
      <c r="C107" s="83" t="s">
        <v>43</v>
      </c>
      <c r="D107" s="85"/>
      <c r="E107" s="83" t="s">
        <v>44</v>
      </c>
      <c r="F107" s="84"/>
      <c r="G107" s="86"/>
      <c r="J107" s="105"/>
    </row>
    <row r="108" spans="1:10" ht="12.75" hidden="1" customHeight="1" x14ac:dyDescent="0.25">
      <c r="A108" s="108"/>
      <c r="B108" s="109"/>
      <c r="C108" s="110"/>
      <c r="D108" s="109"/>
      <c r="E108" s="110"/>
      <c r="F108" s="109"/>
      <c r="G108" s="111"/>
      <c r="J108" s="105"/>
    </row>
    <row r="109" spans="1:10" ht="12.75" hidden="1" customHeight="1" x14ac:dyDescent="0.25">
      <c r="A109" s="91"/>
      <c r="B109" s="92"/>
      <c r="C109" s="93"/>
      <c r="D109" s="92"/>
      <c r="E109" s="93"/>
      <c r="F109" s="92"/>
      <c r="G109" s="94"/>
      <c r="J109" s="96"/>
    </row>
    <row r="110" spans="1:10" ht="12.75" hidden="1" customHeight="1" x14ac:dyDescent="0.25">
      <c r="A110" s="91"/>
      <c r="B110" s="92"/>
      <c r="C110" s="93"/>
      <c r="D110" s="92"/>
      <c r="E110" s="93"/>
      <c r="F110" s="92"/>
      <c r="G110" s="94"/>
    </row>
    <row r="111" spans="1:10" ht="12.75" hidden="1" customHeight="1" thickBot="1" x14ac:dyDescent="0.3">
      <c r="A111" s="97"/>
      <c r="B111" s="98"/>
      <c r="C111" s="97"/>
      <c r="D111" s="98"/>
      <c r="E111" s="97"/>
      <c r="F111" s="98"/>
      <c r="G111" s="99"/>
      <c r="J111" s="100">
        <f>DADOS!E$30</f>
        <v>0</v>
      </c>
    </row>
    <row r="112" spans="1:10" ht="13.5" hidden="1" customHeight="1" thickBot="1" x14ac:dyDescent="0.3">
      <c r="A112" s="67"/>
      <c r="B112" s="35"/>
      <c r="C112" s="35"/>
      <c r="D112" s="68"/>
      <c r="E112" s="35"/>
      <c r="F112" s="112" t="s">
        <v>48</v>
      </c>
      <c r="G112" s="102">
        <f>SUM(G108:G111)</f>
        <v>0</v>
      </c>
      <c r="H112" s="103" t="str">
        <f>IF(J112&gt;J111*0.05,"DIMINUIR VALOR",IF(J112&lt;-J111*0.05,"AUMENTAR VALOR",""))</f>
        <v/>
      </c>
      <c r="J112" s="104">
        <f>G112-J111</f>
        <v>0</v>
      </c>
    </row>
    <row r="113" spans="1:10" ht="13.5" hidden="1" customHeight="1" thickBot="1" x14ac:dyDescent="0.3">
      <c r="A113" s="78" t="s">
        <v>49</v>
      </c>
      <c r="B113" s="1"/>
      <c r="C113" s="78"/>
      <c r="D113" s="74"/>
      <c r="E113" s="79"/>
      <c r="F113" s="3"/>
      <c r="G113" s="3"/>
      <c r="H113" s="103"/>
      <c r="J113" s="104"/>
    </row>
    <row r="114" spans="1:10" ht="13.5" hidden="1" customHeight="1" x14ac:dyDescent="0.25">
      <c r="A114" s="80" t="s">
        <v>39</v>
      </c>
      <c r="B114" s="53"/>
      <c r="C114" s="80" t="s">
        <v>40</v>
      </c>
      <c r="D114" s="81"/>
      <c r="E114" s="80" t="s">
        <v>41</v>
      </c>
      <c r="F114" s="66"/>
      <c r="G114" s="106" t="s">
        <v>42</v>
      </c>
      <c r="H114" s="103"/>
      <c r="J114" s="104"/>
    </row>
    <row r="115" spans="1:10" ht="13.5" hidden="1" customHeight="1" thickBot="1" x14ac:dyDescent="0.3">
      <c r="A115" s="83" t="s">
        <v>43</v>
      </c>
      <c r="B115" s="107"/>
      <c r="C115" s="83" t="s">
        <v>43</v>
      </c>
      <c r="D115" s="85"/>
      <c r="E115" s="83" t="s">
        <v>44</v>
      </c>
      <c r="F115" s="84"/>
      <c r="G115" s="86"/>
      <c r="H115" s="103"/>
      <c r="J115" s="104"/>
    </row>
    <row r="116" spans="1:10" ht="12.75" hidden="1" customHeight="1" x14ac:dyDescent="0.25">
      <c r="A116" s="108"/>
      <c r="B116" s="109"/>
      <c r="C116" s="110"/>
      <c r="D116" s="109"/>
      <c r="E116" s="110"/>
      <c r="F116" s="109"/>
      <c r="G116" s="111"/>
      <c r="H116" s="103"/>
      <c r="J116" s="104"/>
    </row>
    <row r="117" spans="1:10" ht="12.75" hidden="1" customHeight="1" x14ac:dyDescent="0.25">
      <c r="A117" s="91"/>
      <c r="B117" s="92"/>
      <c r="C117" s="93"/>
      <c r="D117" s="92"/>
      <c r="E117" s="93"/>
      <c r="F117" s="92"/>
      <c r="G117" s="94"/>
      <c r="H117" s="103"/>
      <c r="J117" s="104"/>
    </row>
    <row r="118" spans="1:10" ht="12.75" hidden="1" customHeight="1" x14ac:dyDescent="0.25">
      <c r="A118" s="91"/>
      <c r="B118" s="92"/>
      <c r="C118" s="93"/>
      <c r="D118" s="92"/>
      <c r="E118" s="93"/>
      <c r="F118" s="92"/>
      <c r="G118" s="94"/>
      <c r="H118" s="103"/>
      <c r="J118" s="104"/>
    </row>
    <row r="119" spans="1:10" ht="12.75" hidden="1" customHeight="1" x14ac:dyDescent="0.25">
      <c r="A119" s="91"/>
      <c r="B119" s="92"/>
      <c r="C119" s="93"/>
      <c r="D119" s="92"/>
      <c r="E119" s="93"/>
      <c r="F119" s="92"/>
      <c r="G119" s="94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3"/>
      <c r="B122" s="92"/>
      <c r="C122" s="93"/>
      <c r="D122" s="92"/>
      <c r="E122" s="93"/>
      <c r="F122" s="92"/>
      <c r="G122" s="94"/>
      <c r="H122" s="103"/>
      <c r="J122" s="96"/>
    </row>
    <row r="123" spans="1:10" ht="12.75" hidden="1" customHeight="1" x14ac:dyDescent="0.25">
      <c r="A123" s="93"/>
      <c r="B123" s="92"/>
      <c r="C123" s="93"/>
      <c r="D123" s="92"/>
      <c r="E123" s="93"/>
      <c r="F123" s="92"/>
      <c r="G123" s="94"/>
      <c r="H123" s="103"/>
    </row>
    <row r="124" spans="1:10" ht="12.75" hidden="1" customHeight="1" thickBot="1" x14ac:dyDescent="0.3">
      <c r="A124" s="97"/>
      <c r="B124" s="98"/>
      <c r="C124" s="97"/>
      <c r="D124" s="98"/>
      <c r="E124" s="97"/>
      <c r="F124" s="98"/>
      <c r="G124" s="99"/>
      <c r="H124" s="103"/>
      <c r="J124" s="100">
        <f>DADOS!F$30</f>
        <v>0</v>
      </c>
    </row>
    <row r="125" spans="1:10" ht="13.5" hidden="1" customHeight="1" thickBot="1" x14ac:dyDescent="0.3">
      <c r="A125" s="67"/>
      <c r="B125" s="35"/>
      <c r="C125" s="35"/>
      <c r="D125" s="68"/>
      <c r="E125" s="35"/>
      <c r="F125" s="112" t="s">
        <v>50</v>
      </c>
      <c r="G125" s="102">
        <f>SUM(G116:G124)</f>
        <v>0</v>
      </c>
      <c r="H125" s="103" t="str">
        <f>IF(J125&gt;J124*0.05,"DIMINUIR VALOR",IF(J125&lt;-J124*0.05,"AUMENTAR VALOR",""))</f>
        <v/>
      </c>
      <c r="J125" s="104">
        <f>G125-J124</f>
        <v>0</v>
      </c>
    </row>
    <row r="126" spans="1:10" ht="13.5" hidden="1" customHeight="1" thickBot="1" x14ac:dyDescent="0.3">
      <c r="A126" s="78" t="s">
        <v>51</v>
      </c>
      <c r="B126" s="1"/>
      <c r="C126" s="78"/>
      <c r="D126" s="74"/>
      <c r="E126" s="79"/>
      <c r="F126" s="3"/>
      <c r="G126" s="3"/>
      <c r="H126" s="103"/>
      <c r="J126" s="104"/>
    </row>
    <row r="127" spans="1:10" ht="13.5" hidden="1" customHeight="1" x14ac:dyDescent="0.25">
      <c r="A127" s="80" t="s">
        <v>39</v>
      </c>
      <c r="B127" s="53"/>
      <c r="C127" s="80" t="s">
        <v>40</v>
      </c>
      <c r="D127" s="81"/>
      <c r="E127" s="80" t="s">
        <v>41</v>
      </c>
      <c r="F127" s="66"/>
      <c r="G127" s="106" t="s">
        <v>42</v>
      </c>
      <c r="H127" s="103"/>
      <c r="J127" s="104"/>
    </row>
    <row r="128" spans="1:10" ht="13.5" hidden="1" customHeight="1" thickBot="1" x14ac:dyDescent="0.3">
      <c r="A128" s="83" t="s">
        <v>43</v>
      </c>
      <c r="B128" s="107"/>
      <c r="C128" s="83" t="s">
        <v>43</v>
      </c>
      <c r="D128" s="85"/>
      <c r="E128" s="83" t="s">
        <v>44</v>
      </c>
      <c r="F128" s="84"/>
      <c r="G128" s="86"/>
      <c r="H128" s="103"/>
      <c r="J128" s="104"/>
    </row>
    <row r="129" spans="1:10" ht="12.75" hidden="1" customHeight="1" x14ac:dyDescent="0.25">
      <c r="A129" s="108"/>
      <c r="B129" s="109"/>
      <c r="C129" s="110"/>
      <c r="D129" s="109"/>
      <c r="E129" s="110"/>
      <c r="F129" s="109"/>
      <c r="G129" s="111"/>
      <c r="H129" s="103"/>
      <c r="J129" s="104"/>
    </row>
    <row r="130" spans="1:10" ht="12.75" hidden="1" customHeight="1" x14ac:dyDescent="0.25">
      <c r="A130" s="91"/>
      <c r="B130" s="92"/>
      <c r="C130" s="93"/>
      <c r="D130" s="92"/>
      <c r="E130" s="93"/>
      <c r="F130" s="92"/>
      <c r="G130" s="94"/>
      <c r="H130" s="103"/>
      <c r="J130" s="104"/>
    </row>
    <row r="131" spans="1:10" ht="12.75" hidden="1" customHeight="1" x14ac:dyDescent="0.25">
      <c r="A131" s="91"/>
      <c r="B131" s="92"/>
      <c r="C131" s="93"/>
      <c r="D131" s="92"/>
      <c r="E131" s="93"/>
      <c r="F131" s="92"/>
      <c r="G131" s="94"/>
      <c r="H131" s="103"/>
      <c r="J131" s="104"/>
    </row>
    <row r="132" spans="1:10" ht="12.75" hidden="1" customHeight="1" x14ac:dyDescent="0.25">
      <c r="A132" s="91"/>
      <c r="B132" s="92"/>
      <c r="C132" s="93"/>
      <c r="D132" s="92"/>
      <c r="E132" s="93"/>
      <c r="F132" s="92"/>
      <c r="G132" s="94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113"/>
      <c r="B134" s="114"/>
      <c r="C134" s="115"/>
      <c r="D134" s="114"/>
      <c r="E134" s="115"/>
      <c r="F134" s="114"/>
      <c r="G134" s="116"/>
      <c r="H134" s="103"/>
      <c r="J134" s="96"/>
    </row>
    <row r="135" spans="1:10" ht="12.75" hidden="1" customHeight="1" x14ac:dyDescent="0.25">
      <c r="A135" s="113"/>
      <c r="B135" s="114"/>
      <c r="C135" s="115"/>
      <c r="D135" s="114"/>
      <c r="E135" s="115"/>
      <c r="F135" s="114"/>
      <c r="G135" s="116"/>
      <c r="H135" s="103"/>
    </row>
    <row r="136" spans="1:10" ht="12.75" hidden="1" customHeight="1" thickBot="1" x14ac:dyDescent="0.3">
      <c r="A136" s="97"/>
      <c r="B136" s="98"/>
      <c r="C136" s="97"/>
      <c r="D136" s="98"/>
      <c r="E136" s="97"/>
      <c r="F136" s="98"/>
      <c r="G136" s="99"/>
      <c r="H136" s="103"/>
      <c r="J136" s="100">
        <f>DADOS!G$30</f>
        <v>0</v>
      </c>
    </row>
    <row r="137" spans="1:10" ht="13.5" hidden="1" customHeight="1" thickBot="1" x14ac:dyDescent="0.3">
      <c r="A137" s="67"/>
      <c r="B137" s="35"/>
      <c r="C137" s="35"/>
      <c r="D137" s="68"/>
      <c r="E137" s="35"/>
      <c r="F137" s="112" t="s">
        <v>52</v>
      </c>
      <c r="G137" s="102">
        <f>SUM(G129:G136)</f>
        <v>0</v>
      </c>
      <c r="H137" s="103" t="str">
        <f>IF(J137&gt;J136*0.05,"DIMINUIR VALOR",IF(J137&lt;-J136*0.05,"AUMENTAR VALOR",""))</f>
        <v/>
      </c>
      <c r="J137" s="104">
        <f>G137-J136</f>
        <v>0</v>
      </c>
    </row>
    <row r="138" spans="1:10" ht="13.5" hidden="1" customHeight="1" x14ac:dyDescent="0.25">
      <c r="A138" s="78" t="s">
        <v>53</v>
      </c>
      <c r="B138" s="1"/>
      <c r="C138" s="78"/>
      <c r="D138" s="74"/>
      <c r="E138" s="79"/>
      <c r="F138" s="3"/>
      <c r="G138" s="3"/>
      <c r="H138" s="103"/>
      <c r="J138" s="104"/>
    </row>
    <row r="139" spans="1:10" ht="13.5" hidden="1" customHeight="1" x14ac:dyDescent="0.25">
      <c r="A139" s="80" t="s">
        <v>39</v>
      </c>
      <c r="B139" s="53"/>
      <c r="C139" s="80" t="s">
        <v>40</v>
      </c>
      <c r="D139" s="81"/>
      <c r="E139" s="80" t="s">
        <v>41</v>
      </c>
      <c r="F139" s="66"/>
      <c r="G139" s="106" t="s">
        <v>42</v>
      </c>
      <c r="H139" s="103"/>
      <c r="J139" s="104"/>
    </row>
    <row r="140" spans="1:10" ht="13.5" hidden="1" customHeight="1" x14ac:dyDescent="0.25">
      <c r="A140" s="83" t="s">
        <v>43</v>
      </c>
      <c r="B140" s="107"/>
      <c r="C140" s="83" t="s">
        <v>43</v>
      </c>
      <c r="D140" s="85"/>
      <c r="E140" s="83" t="s">
        <v>44</v>
      </c>
      <c r="F140" s="84"/>
      <c r="G140" s="86"/>
      <c r="H140" s="103"/>
      <c r="J140" s="104"/>
    </row>
    <row r="141" spans="1:10" ht="12.75" hidden="1" customHeight="1" x14ac:dyDescent="0.25">
      <c r="A141" s="110"/>
      <c r="B141" s="109"/>
      <c r="C141" s="110"/>
      <c r="D141" s="109"/>
      <c r="E141" s="110"/>
      <c r="F141" s="109"/>
      <c r="G141" s="111"/>
      <c r="H141" s="103"/>
      <c r="J141" s="104"/>
    </row>
    <row r="142" spans="1:10" ht="12.75" hidden="1" customHeight="1" x14ac:dyDescent="0.25">
      <c r="A142" s="97"/>
      <c r="B142" s="98"/>
      <c r="C142" s="97"/>
      <c r="D142" s="98"/>
      <c r="E142" s="97"/>
      <c r="F142" s="98"/>
      <c r="G142" s="99"/>
      <c r="H142" s="103"/>
      <c r="J142" s="104"/>
    </row>
    <row r="143" spans="1:10" ht="13.5" hidden="1" customHeight="1" x14ac:dyDescent="0.25">
      <c r="A143" s="67"/>
      <c r="B143" s="35"/>
      <c r="C143" s="35"/>
      <c r="D143" s="68"/>
      <c r="E143" s="35"/>
      <c r="F143" s="117" t="s">
        <v>54</v>
      </c>
      <c r="G143" s="118">
        <f>SUM(G141:G142)</f>
        <v>0</v>
      </c>
      <c r="H143" s="103"/>
      <c r="J143" s="104"/>
    </row>
    <row r="144" spans="1:10" ht="13.5" hidden="1" customHeight="1" thickBot="1" x14ac:dyDescent="0.3">
      <c r="A144" s="78" t="s">
        <v>55</v>
      </c>
      <c r="B144" s="1"/>
      <c r="C144" s="78"/>
      <c r="D144" s="74"/>
      <c r="E144" s="79"/>
      <c r="F144" s="3"/>
      <c r="G144" s="3"/>
      <c r="H144" s="103"/>
      <c r="J144" s="104"/>
    </row>
    <row r="145" spans="1:10" ht="13.5" hidden="1" customHeight="1" x14ac:dyDescent="0.25">
      <c r="A145" s="80" t="s">
        <v>39</v>
      </c>
      <c r="B145" s="53"/>
      <c r="C145" s="80" t="s">
        <v>40</v>
      </c>
      <c r="D145" s="81"/>
      <c r="E145" s="80" t="s">
        <v>41</v>
      </c>
      <c r="F145" s="66"/>
      <c r="G145" s="106" t="s">
        <v>42</v>
      </c>
      <c r="H145" s="103"/>
      <c r="J145" s="104"/>
    </row>
    <row r="146" spans="1:10" ht="13.5" hidden="1" customHeight="1" thickBot="1" x14ac:dyDescent="0.3">
      <c r="A146" s="83" t="s">
        <v>43</v>
      </c>
      <c r="B146" s="107"/>
      <c r="C146" s="83" t="s">
        <v>43</v>
      </c>
      <c r="D146" s="85"/>
      <c r="E146" s="83" t="s">
        <v>44</v>
      </c>
      <c r="F146" s="84"/>
      <c r="G146" s="86"/>
      <c r="H146" s="103"/>
      <c r="J146" s="104"/>
    </row>
    <row r="147" spans="1:10" ht="12.75" hidden="1" customHeight="1" x14ac:dyDescent="0.25">
      <c r="A147" s="108"/>
      <c r="B147" s="109"/>
      <c r="C147" s="110"/>
      <c r="D147" s="109"/>
      <c r="E147" s="110"/>
      <c r="F147" s="109"/>
      <c r="G147" s="111"/>
      <c r="H147" s="103"/>
      <c r="J147" s="96"/>
    </row>
    <row r="148" spans="1:10" ht="12.75" hidden="1" customHeight="1" x14ac:dyDescent="0.25">
      <c r="A148" s="91"/>
      <c r="B148" s="92"/>
      <c r="C148" s="93"/>
      <c r="D148" s="92"/>
      <c r="E148" s="93"/>
      <c r="F148" s="92"/>
      <c r="G148" s="94"/>
      <c r="H148" s="103"/>
    </row>
    <row r="149" spans="1:10" ht="12.75" hidden="1" customHeight="1" x14ac:dyDescent="0.25">
      <c r="A149" s="93"/>
      <c r="B149" s="92"/>
      <c r="C149" s="93"/>
      <c r="D149" s="92"/>
      <c r="E149" s="93"/>
      <c r="F149" s="92"/>
      <c r="G149" s="94"/>
      <c r="H149" s="103"/>
      <c r="J149" s="100">
        <f>DADOS!I$30</f>
        <v>0</v>
      </c>
    </row>
    <row r="150" spans="1:10" ht="12.75" hidden="1" customHeight="1" x14ac:dyDescent="0.25">
      <c r="A150" s="93"/>
      <c r="B150" s="92"/>
      <c r="C150" s="93"/>
      <c r="D150" s="92"/>
      <c r="E150" s="93"/>
      <c r="F150" s="92"/>
      <c r="G150" s="94"/>
      <c r="H150" s="103" t="str">
        <f>IF(J150&gt;J149*0.05,"DIMINUIR VALOR",IF(J150&lt;-J149*0.05,"AUMENTAR VALOR",""))</f>
        <v/>
      </c>
      <c r="J150" s="104">
        <f>G152-J149</f>
        <v>0</v>
      </c>
    </row>
    <row r="151" spans="1:10" ht="12.75" hidden="1" customHeight="1" thickBot="1" x14ac:dyDescent="0.3">
      <c r="A151" s="97"/>
      <c r="B151" s="98"/>
      <c r="C151" s="97"/>
      <c r="D151" s="98"/>
      <c r="E151" s="97"/>
      <c r="F151" s="98"/>
      <c r="G151" s="99"/>
      <c r="H151" s="103"/>
      <c r="J151" s="119"/>
    </row>
    <row r="152" spans="1:10" ht="13.5" hidden="1" customHeight="1" thickBot="1" x14ac:dyDescent="0.3">
      <c r="A152" s="67"/>
      <c r="B152" s="35"/>
      <c r="C152" s="35"/>
      <c r="D152" s="68"/>
      <c r="E152" s="35"/>
      <c r="F152" s="112" t="s">
        <v>56</v>
      </c>
      <c r="G152" s="102">
        <f>SUM(G147:G151)</f>
        <v>0</v>
      </c>
      <c r="H152" s="103"/>
      <c r="J152" s="100">
        <f>DADOS!J$30</f>
        <v>0</v>
      </c>
    </row>
    <row r="153" spans="1:10" ht="13.5" hidden="1" customHeight="1" thickBot="1" x14ac:dyDescent="0.3">
      <c r="A153" s="67"/>
      <c r="B153" s="35"/>
      <c r="C153" s="35"/>
      <c r="D153" s="35"/>
      <c r="E153" s="35"/>
      <c r="F153" s="101" t="s">
        <v>57</v>
      </c>
      <c r="G153" s="102">
        <f>SUM(G152+G143+G137+G125+G112)</f>
        <v>0</v>
      </c>
      <c r="H153" s="103" t="str">
        <f>IF(J153&gt;J152*0.05,"DIMINUIR VALOR",IF(J153&lt;-J152*0.05,"AUMENTAR VALOR",""))</f>
        <v/>
      </c>
      <c r="J153" s="104">
        <f>G153-J152</f>
        <v>0</v>
      </c>
    </row>
    <row r="154" spans="1:10" ht="13.5" hidden="1" customHeight="1" thickBot="1" x14ac:dyDescent="0.3">
      <c r="A154" s="43"/>
      <c r="B154" s="45"/>
      <c r="C154" s="45"/>
      <c r="D154" s="45"/>
      <c r="E154" s="45"/>
      <c r="F154" s="120" t="s">
        <v>58</v>
      </c>
      <c r="G154" s="121">
        <f>SUM(G153+G104)</f>
        <v>0</v>
      </c>
      <c r="H154" s="103" t="str">
        <f>IF(G154&gt;J154,"DIMINUIR VALOR",IF(G154&lt;J154,"AUMENTAR VALOR",""))</f>
        <v/>
      </c>
      <c r="J154" s="119">
        <f>J103+J152</f>
        <v>0</v>
      </c>
    </row>
    <row r="155" spans="1:10" ht="27" customHeight="1" x14ac:dyDescent="0.25">
      <c r="A155" s="190" t="s">
        <v>59</v>
      </c>
      <c r="B155" s="190"/>
      <c r="C155" s="190"/>
      <c r="D155" s="190"/>
      <c r="E155" s="190"/>
      <c r="F155" s="190"/>
      <c r="G155" s="190"/>
      <c r="H155" s="103"/>
      <c r="J155" s="104"/>
    </row>
    <row r="156" spans="1:10" ht="13.5" customHeight="1" x14ac:dyDescent="0.25">
      <c r="B156" s="76" t="s">
        <v>60</v>
      </c>
      <c r="C156" t="str">
        <f>C47</f>
        <v>04 de novembro de 2021.</v>
      </c>
      <c r="H156" s="103"/>
      <c r="J156" s="104"/>
    </row>
    <row r="157" spans="1:10" ht="18.75" customHeight="1" x14ac:dyDescent="0.25">
      <c r="H157" s="103"/>
      <c r="J157" s="104"/>
    </row>
    <row r="158" spans="1:10" ht="11.25" customHeight="1" x14ac:dyDescent="0.25">
      <c r="H158" s="103"/>
      <c r="J158" s="104"/>
    </row>
    <row r="159" spans="1:10" x14ac:dyDescent="0.25">
      <c r="H159" s="103"/>
      <c r="J159" s="104"/>
    </row>
    <row r="160" spans="1:10" hidden="1" x14ac:dyDescent="0.25"/>
    <row r="161" spans="1:7" hidden="1" x14ac:dyDescent="0.25"/>
    <row r="162" spans="1:7" hidden="1" x14ac:dyDescent="0.25"/>
    <row r="163" spans="1:7" hidden="1" x14ac:dyDescent="0.25"/>
    <row r="169" spans="1:7" x14ac:dyDescent="0.25">
      <c r="B169" s="9"/>
    </row>
    <row r="170" spans="1:7" x14ac:dyDescent="0.25">
      <c r="B170" s="9"/>
    </row>
    <row r="171" spans="1:7" ht="15.75" x14ac:dyDescent="0.25">
      <c r="A171" s="122" t="s">
        <v>61</v>
      </c>
      <c r="B171" s="123"/>
      <c r="C171" s="122"/>
      <c r="D171" s="124"/>
      <c r="E171" s="3"/>
      <c r="F171" s="3"/>
      <c r="G171" s="3"/>
    </row>
    <row r="172" spans="1:7" x14ac:dyDescent="0.25">
      <c r="B172" s="9"/>
    </row>
    <row r="173" spans="1:7" x14ac:dyDescent="0.25">
      <c r="B173" s="7"/>
    </row>
    <row r="174" spans="1:7" x14ac:dyDescent="0.25">
      <c r="A174" s="10" t="s">
        <v>62</v>
      </c>
      <c r="B174" s="10"/>
      <c r="C174" s="10"/>
      <c r="D174" s="10"/>
      <c r="E174" s="10"/>
    </row>
    <row r="175" spans="1:7" x14ac:dyDescent="0.25">
      <c r="A175" t="s">
        <v>63</v>
      </c>
    </row>
    <row r="176" spans="1:7" x14ac:dyDescent="0.25">
      <c r="A176" s="12">
        <f>C16</f>
        <v>10</v>
      </c>
      <c r="B176" s="125" t="s">
        <v>64</v>
      </c>
      <c r="C176" t="str">
        <f>A13</f>
        <v>TERMO DE COLABORAÇÃO</v>
      </c>
      <c r="D176" s="10"/>
      <c r="E176" s="10" t="str">
        <f>D13</f>
        <v>169/2024</v>
      </c>
      <c r="F176" s="12" t="str">
        <f>E13</f>
        <v>ADITAMENTO</v>
      </c>
      <c r="G176" s="11">
        <f>F13</f>
        <v>0</v>
      </c>
    </row>
    <row r="177" spans="1:4" x14ac:dyDescent="0.25">
      <c r="A177" s="10"/>
    </row>
    <row r="178" spans="1:4" x14ac:dyDescent="0.25">
      <c r="A178" s="10"/>
      <c r="B178" s="12" t="s">
        <v>60</v>
      </c>
      <c r="C178" s="10" t="str">
        <f>C47</f>
        <v>04 de novembro de 2021.</v>
      </c>
      <c r="D178" s="12"/>
    </row>
    <row r="179" spans="1:4" x14ac:dyDescent="0.25">
      <c r="A179" s="10"/>
    </row>
    <row r="180" spans="1:4" x14ac:dyDescent="0.25">
      <c r="A180" s="10"/>
    </row>
    <row r="182" spans="1:4" x14ac:dyDescent="0.25">
      <c r="A182" s="10"/>
    </row>
    <row r="186" spans="1:4" x14ac:dyDescent="0.25">
      <c r="C186" s="12"/>
      <c r="D186" s="12"/>
    </row>
  </sheetData>
  <sheetProtection algorithmName="SHA-512" hashValue="Wr9TW13JVMh3stQyTmi3+7i1v1h9gsyH5S7AUgmxmh+7+Uy85SGihjjz3m2gFey9LiLNhYoI9H7w1dfrYrLwhw==" saltValue="6lUxZubu0A1w4txxdW8kFw==" spinCount="100000" sheet="1" objects="1" scenarios="1" selectLockedCells="1" selectUnlockedCells="1"/>
  <mergeCells count="6">
    <mergeCell ref="A155:G155"/>
    <mergeCell ref="A18:B19"/>
    <mergeCell ref="C18:D19"/>
    <mergeCell ref="E18:E19"/>
    <mergeCell ref="F18:F19"/>
    <mergeCell ref="A45:G45"/>
  </mergeCells>
  <conditionalFormatting sqref="A30">
    <cfRule type="cellIs" dxfId="68" priority="1" operator="notEqual">
      <formula>$D$20</formula>
    </cfRule>
    <cfRule type="cellIs" dxfId="67" priority="2" operator="notEqual">
      <formula>$G$26</formula>
    </cfRule>
  </conditionalFormatting>
  <conditionalFormatting sqref="G20">
    <cfRule type="cellIs" dxfId="66" priority="3" operator="notEqual">
      <formula>$D$20</formula>
    </cfRule>
  </conditionalFormatting>
  <conditionalFormatting sqref="J104">
    <cfRule type="cellIs" dxfId="65" priority="22" operator="notBetween">
      <formula>$J$103*0.05</formula>
      <formula>-$J$103*0.05</formula>
    </cfRule>
    <cfRule type="cellIs" dxfId="64" priority="23" operator="greaterThan">
      <formula>$J$103*0.05</formula>
    </cfRule>
    <cfRule type="cellIs" priority="24" operator="greaterThan">
      <formula>$J$103*0.05</formula>
    </cfRule>
  </conditionalFormatting>
  <conditionalFormatting sqref="J112">
    <cfRule type="cellIs" dxfId="63" priority="14" operator="notBetween">
      <formula>$J$103*0.05</formula>
      <formula>-$J$103*0.05</formula>
    </cfRule>
    <cfRule type="cellIs" dxfId="62" priority="15" operator="greaterThan">
      <formula>$J$103*0.05</formula>
    </cfRule>
    <cfRule type="cellIs" priority="16" operator="greaterThan">
      <formula>$J$103*0.05</formula>
    </cfRule>
  </conditionalFormatting>
  <conditionalFormatting sqref="J113:J121 J126:J133 J138:J146 J155:J159">
    <cfRule type="cellIs" dxfId="61" priority="25" operator="notEqual">
      <formula>"""0"""</formula>
    </cfRule>
  </conditionalFormatting>
  <conditionalFormatting sqref="J125">
    <cfRule type="cellIs" dxfId="60" priority="11" operator="notBetween">
      <formula>$J$103*0.05</formula>
      <formula>-$J$103*0.05</formula>
    </cfRule>
    <cfRule type="cellIs" dxfId="59" priority="12" operator="greaterThan">
      <formula>$J$103*0.05</formula>
    </cfRule>
    <cfRule type="cellIs" priority="13" operator="greaterThan">
      <formula>$J$103*0.05</formula>
    </cfRule>
  </conditionalFormatting>
  <conditionalFormatting sqref="J137">
    <cfRule type="cellIs" dxfId="58" priority="8" operator="notBetween">
      <formula>$J$103*0.05</formula>
      <formula>-$J$103*0.05</formula>
    </cfRule>
    <cfRule type="cellIs" dxfId="57" priority="9" operator="greaterThan">
      <formula>$J$103*0.05</formula>
    </cfRule>
    <cfRule type="cellIs" priority="10" operator="greaterThan">
      <formula>$J$103*0.05</formula>
    </cfRule>
  </conditionalFormatting>
  <conditionalFormatting sqref="J150">
    <cfRule type="cellIs" dxfId="56" priority="5" operator="notBetween">
      <formula>$J$103*0.05</formula>
      <formula>-$J$103*0.05</formula>
    </cfRule>
    <cfRule type="cellIs" dxfId="55" priority="6" operator="greaterThan">
      <formula>$J$103*0.05</formula>
    </cfRule>
    <cfRule type="cellIs" priority="7" operator="greaterThan">
      <formula>$J$103*0.05</formula>
    </cfRule>
  </conditionalFormatting>
  <conditionalFormatting sqref="J153">
    <cfRule type="cellIs" dxfId="54" priority="17" operator="notBetween">
      <formula>$J$103*0.05</formula>
      <formula>-$J$103*0.05</formula>
    </cfRule>
    <cfRule type="cellIs" dxfId="53" priority="18" operator="greaterThan">
      <formula>$J$103*0.05</formula>
    </cfRule>
    <cfRule type="cellIs" priority="19" operator="greaterThan">
      <formula>$J$103*0.05</formula>
    </cfRule>
  </conditionalFormatting>
  <conditionalFormatting sqref="J154">
    <cfRule type="cellIs" dxfId="52" priority="4" operator="notEqual">
      <formula>$G$154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186"/>
  <sheetViews>
    <sheetView view="pageLayout" topLeftCell="A30" zoomScaleNormal="100" workbookViewId="0">
      <selection activeCell="A53" sqref="A5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11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DADOS!C31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0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115</v>
      </c>
      <c r="C30" s="155"/>
      <c r="D30" s="155"/>
      <c r="E30" s="155"/>
      <c r="F30" s="48"/>
    </row>
    <row r="31" spans="1:7" ht="15" customHeight="1" thickBot="1" x14ac:dyDescent="0.3">
      <c r="A31" s="47"/>
      <c r="C31" s="162" t="s">
        <v>116</v>
      </c>
      <c r="D31" s="51">
        <f>G25</f>
        <v>0</v>
      </c>
      <c r="E31" s="52" t="s">
        <v>16</v>
      </c>
      <c r="F31" s="155"/>
    </row>
    <row r="32" spans="1:7" ht="15.75" thickBot="1" x14ac:dyDescent="0.3">
      <c r="A32" s="53" t="s">
        <v>17</v>
      </c>
      <c r="B32" s="53"/>
      <c r="C32" s="53"/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DADOS!B$31</f>
        <v>novembro</v>
      </c>
      <c r="E35" s="66"/>
      <c r="F35" s="158" t="s">
        <v>9</v>
      </c>
      <c r="G35" s="41">
        <f>G104</f>
        <v>0</v>
      </c>
    </row>
    <row r="36" spans="1:7" ht="15.75" hidden="1" thickBot="1" x14ac:dyDescent="0.3">
      <c r="A36" s="156" t="s">
        <v>27</v>
      </c>
      <c r="B36" s="18"/>
      <c r="C36" s="19"/>
      <c r="D36" s="157" t="str">
        <f>DADOS!B$31</f>
        <v>novembro</v>
      </c>
      <c r="E36" s="66"/>
      <c r="F36" s="158" t="s">
        <v>9</v>
      </c>
      <c r="G36" s="41">
        <f>G112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DADOS!B$31</f>
        <v>novembro</v>
      </c>
      <c r="E37" s="66"/>
      <c r="F37" s="158" t="s">
        <v>9</v>
      </c>
      <c r="G37" s="41">
        <f>G125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DADOS!B$31</f>
        <v>novembro</v>
      </c>
      <c r="E38" s="66"/>
      <c r="F38" s="158" t="s">
        <v>9</v>
      </c>
      <c r="G38" s="41">
        <f>G137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DADOS!B$31</f>
        <v>novembro</v>
      </c>
      <c r="E39" s="66"/>
      <c r="F39" s="158" t="s">
        <v>9</v>
      </c>
      <c r="G39" s="41">
        <f>G143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DADOS!B$31</f>
        <v>novembro</v>
      </c>
      <c r="E40" s="19"/>
      <c r="F40" s="158" t="s">
        <v>9</v>
      </c>
      <c r="G40" s="41">
        <f>G152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0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SUM(G20:G23)-G41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171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11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87"/>
      <c r="B70" s="88"/>
      <c r="C70" s="164" t="s">
        <v>45</v>
      </c>
      <c r="D70" s="88"/>
      <c r="E70" s="164" t="s">
        <v>118</v>
      </c>
      <c r="F70" s="88"/>
      <c r="G70" s="89"/>
      <c r="L70" s="90"/>
    </row>
    <row r="71" spans="1:12" ht="13.5" customHeight="1" x14ac:dyDescent="0.25">
      <c r="A71" s="91"/>
      <c r="B71" s="92"/>
      <c r="C71" s="165" t="s">
        <v>45</v>
      </c>
      <c r="D71" s="92"/>
      <c r="E71" s="165" t="s">
        <v>151</v>
      </c>
      <c r="F71" s="92"/>
      <c r="G71" s="94"/>
      <c r="L71" s="95"/>
    </row>
    <row r="72" spans="1:12" ht="13.5" customHeight="1" x14ac:dyDescent="0.25">
      <c r="A72" s="91"/>
      <c r="B72" s="92"/>
      <c r="C72" s="165" t="s">
        <v>45</v>
      </c>
      <c r="D72" s="92"/>
      <c r="E72" s="93" t="s">
        <v>119</v>
      </c>
      <c r="F72" s="92"/>
      <c r="G72" s="94"/>
    </row>
    <row r="73" spans="1:12" ht="13.5" customHeight="1" x14ac:dyDescent="0.25">
      <c r="A73" s="91"/>
      <c r="B73" s="92"/>
      <c r="C73" s="165" t="s">
        <v>45</v>
      </c>
      <c r="D73" s="92"/>
      <c r="E73" s="165" t="s">
        <v>121</v>
      </c>
      <c r="F73" s="92"/>
      <c r="G73" s="94"/>
    </row>
    <row r="74" spans="1:12" ht="13.5" customHeight="1" x14ac:dyDescent="0.25">
      <c r="A74" s="91"/>
      <c r="B74" s="92"/>
      <c r="C74" s="165" t="s">
        <v>45</v>
      </c>
      <c r="D74" s="92"/>
      <c r="E74" s="165" t="s">
        <v>122</v>
      </c>
      <c r="F74" s="92"/>
      <c r="G74" s="94"/>
    </row>
    <row r="75" spans="1:12" ht="13.5" customHeight="1" x14ac:dyDescent="0.25">
      <c r="A75" s="91"/>
      <c r="B75" s="92"/>
      <c r="C75" s="165" t="s">
        <v>45</v>
      </c>
      <c r="D75" s="92"/>
      <c r="E75" s="165" t="s">
        <v>137</v>
      </c>
      <c r="F75" s="92"/>
      <c r="G75" s="94"/>
    </row>
    <row r="76" spans="1:12" ht="13.5" customHeight="1" x14ac:dyDescent="0.25">
      <c r="A76" s="91"/>
      <c r="B76" s="92"/>
      <c r="C76" s="165" t="s">
        <v>45</v>
      </c>
      <c r="D76" s="92"/>
      <c r="E76" s="165" t="s">
        <v>136</v>
      </c>
      <c r="F76" s="92"/>
      <c r="G76" s="94"/>
    </row>
    <row r="77" spans="1:12" ht="13.5" customHeight="1" x14ac:dyDescent="0.25">
      <c r="A77" s="91"/>
      <c r="B77" s="92"/>
      <c r="C77" s="165" t="s">
        <v>45</v>
      </c>
      <c r="D77" s="92"/>
      <c r="E77" s="165" t="s">
        <v>128</v>
      </c>
      <c r="F77" s="92"/>
      <c r="G77" s="94"/>
    </row>
    <row r="78" spans="1:12" ht="13.5" customHeight="1" x14ac:dyDescent="0.25">
      <c r="A78" s="91"/>
      <c r="B78" s="92"/>
      <c r="C78" s="165" t="s">
        <v>45</v>
      </c>
      <c r="D78" s="92"/>
      <c r="E78" s="165" t="s">
        <v>131</v>
      </c>
      <c r="F78" s="92"/>
      <c r="G78" s="94"/>
    </row>
    <row r="79" spans="1:12" ht="13.5" customHeight="1" x14ac:dyDescent="0.25">
      <c r="A79" s="91"/>
      <c r="B79" s="92"/>
      <c r="C79" s="165" t="s">
        <v>45</v>
      </c>
      <c r="D79" s="92"/>
      <c r="E79" s="165" t="s">
        <v>132</v>
      </c>
      <c r="F79" s="92"/>
      <c r="G79" s="94"/>
    </row>
    <row r="80" spans="1:12" ht="13.5" customHeight="1" x14ac:dyDescent="0.25">
      <c r="A80" s="91"/>
      <c r="B80" s="92"/>
      <c r="C80" s="165" t="s">
        <v>45</v>
      </c>
      <c r="D80" s="92"/>
      <c r="E80" s="165" t="s">
        <v>123</v>
      </c>
      <c r="F80" s="92"/>
      <c r="G80" s="94"/>
    </row>
    <row r="81" spans="1:7" ht="13.5" customHeight="1" x14ac:dyDescent="0.25">
      <c r="A81" s="91"/>
      <c r="B81" s="92"/>
      <c r="C81" s="165" t="s">
        <v>45</v>
      </c>
      <c r="D81" s="92"/>
      <c r="E81" s="165" t="s">
        <v>124</v>
      </c>
      <c r="F81" s="92"/>
      <c r="G81" s="94"/>
    </row>
    <row r="82" spans="1:7" ht="13.5" customHeight="1" x14ac:dyDescent="0.25">
      <c r="A82" s="91"/>
      <c r="B82" s="92"/>
      <c r="C82" s="165" t="s">
        <v>45</v>
      </c>
      <c r="D82" s="92"/>
      <c r="E82" s="165" t="s">
        <v>125</v>
      </c>
      <c r="F82" s="92"/>
      <c r="G82" s="94"/>
    </row>
    <row r="83" spans="1:7" ht="13.5" customHeight="1" x14ac:dyDescent="0.25">
      <c r="A83" s="91"/>
      <c r="B83" s="92"/>
      <c r="C83" s="165" t="s">
        <v>45</v>
      </c>
      <c r="D83" s="92"/>
      <c r="E83" s="165" t="s">
        <v>129</v>
      </c>
      <c r="F83" s="92"/>
      <c r="G83" s="94"/>
    </row>
    <row r="84" spans="1:7" ht="13.5" customHeight="1" x14ac:dyDescent="0.25">
      <c r="A84" s="91"/>
      <c r="B84" s="92"/>
      <c r="C84" s="165" t="s">
        <v>45</v>
      </c>
      <c r="D84" s="92"/>
      <c r="E84" s="165" t="s">
        <v>120</v>
      </c>
      <c r="F84" s="92"/>
      <c r="G84" s="94"/>
    </row>
    <row r="85" spans="1:7" ht="13.5" customHeight="1" x14ac:dyDescent="0.25">
      <c r="A85" s="91"/>
      <c r="B85" s="92"/>
      <c r="C85" s="165" t="s">
        <v>45</v>
      </c>
      <c r="D85" s="92"/>
      <c r="E85" s="165" t="s">
        <v>130</v>
      </c>
      <c r="F85" s="92"/>
      <c r="G85" s="94"/>
    </row>
    <row r="86" spans="1:7" ht="13.5" customHeight="1" x14ac:dyDescent="0.25">
      <c r="A86" s="91"/>
      <c r="B86" s="92"/>
      <c r="C86" s="165" t="s">
        <v>45</v>
      </c>
      <c r="D86" s="92"/>
      <c r="E86" s="165" t="s">
        <v>138</v>
      </c>
      <c r="F86" s="92"/>
      <c r="G86" s="94"/>
    </row>
    <row r="87" spans="1:7" ht="13.5" customHeight="1" x14ac:dyDescent="0.25">
      <c r="A87" s="91"/>
      <c r="B87" s="92"/>
      <c r="C87" s="165" t="s">
        <v>45</v>
      </c>
      <c r="D87" s="92"/>
      <c r="E87" s="165" t="s">
        <v>135</v>
      </c>
      <c r="F87" s="92"/>
      <c r="G87" s="94"/>
    </row>
    <row r="88" spans="1:7" ht="13.5" customHeight="1" x14ac:dyDescent="0.25">
      <c r="A88" s="91"/>
      <c r="B88" s="92"/>
      <c r="C88" s="165" t="s">
        <v>45</v>
      </c>
      <c r="D88" s="92"/>
      <c r="E88" s="165" t="s">
        <v>139</v>
      </c>
      <c r="F88" s="92"/>
      <c r="G88" s="94"/>
    </row>
    <row r="89" spans="1:7" ht="13.5" customHeight="1" x14ac:dyDescent="0.25">
      <c r="A89" s="91"/>
      <c r="B89" s="92"/>
      <c r="C89" s="165" t="s">
        <v>45</v>
      </c>
      <c r="D89" s="92"/>
      <c r="E89" s="165" t="s">
        <v>134</v>
      </c>
      <c r="F89" s="92"/>
      <c r="G89" s="94"/>
    </row>
    <row r="90" spans="1:7" ht="13.5" customHeight="1" x14ac:dyDescent="0.25">
      <c r="A90" s="91"/>
      <c r="B90" s="92"/>
      <c r="C90" s="165" t="s">
        <v>45</v>
      </c>
      <c r="D90" s="92"/>
      <c r="E90" s="165" t="s">
        <v>140</v>
      </c>
      <c r="F90" s="92"/>
      <c r="G90" s="94"/>
    </row>
    <row r="91" spans="1:7" ht="13.5" customHeight="1" x14ac:dyDescent="0.25">
      <c r="A91" s="91"/>
      <c r="B91" s="92"/>
      <c r="C91" s="165" t="s">
        <v>45</v>
      </c>
      <c r="D91" s="92"/>
      <c r="E91" s="165" t="s">
        <v>127</v>
      </c>
      <c r="F91" s="92"/>
      <c r="G91" s="94"/>
    </row>
    <row r="92" spans="1:7" ht="13.5" customHeight="1" x14ac:dyDescent="0.25">
      <c r="A92" s="91"/>
      <c r="B92" s="92"/>
      <c r="C92" s="165" t="s">
        <v>45</v>
      </c>
      <c r="D92" s="92"/>
      <c r="E92" s="165" t="s">
        <v>141</v>
      </c>
      <c r="F92" s="92"/>
      <c r="G92" s="94"/>
    </row>
    <row r="93" spans="1:7" ht="13.5" customHeight="1" x14ac:dyDescent="0.25">
      <c r="A93" s="91"/>
      <c r="B93" s="92"/>
      <c r="C93" s="165" t="s">
        <v>45</v>
      </c>
      <c r="D93" s="92"/>
      <c r="E93" s="165" t="s">
        <v>142</v>
      </c>
      <c r="F93" s="92"/>
      <c r="G93" s="94"/>
    </row>
    <row r="94" spans="1:7" ht="13.5" customHeight="1" x14ac:dyDescent="0.25">
      <c r="A94" s="91"/>
      <c r="B94" s="92"/>
      <c r="C94" s="165" t="s">
        <v>45</v>
      </c>
      <c r="D94" s="92"/>
      <c r="E94" s="165" t="s">
        <v>133</v>
      </c>
      <c r="F94" s="92"/>
      <c r="G94" s="94"/>
    </row>
    <row r="95" spans="1:7" ht="13.5" customHeight="1" x14ac:dyDescent="0.25">
      <c r="A95" s="91"/>
      <c r="B95" s="92"/>
      <c r="C95" s="165" t="s">
        <v>45</v>
      </c>
      <c r="D95" s="92"/>
      <c r="E95" s="165" t="s">
        <v>143</v>
      </c>
      <c r="F95" s="92"/>
      <c r="G95" s="94"/>
    </row>
    <row r="96" spans="1:7" ht="13.5" customHeight="1" x14ac:dyDescent="0.25">
      <c r="A96" s="91"/>
      <c r="B96" s="92"/>
      <c r="C96" s="165" t="s">
        <v>45</v>
      </c>
      <c r="D96" s="92"/>
      <c r="E96" s="165" t="s">
        <v>144</v>
      </c>
      <c r="F96" s="92"/>
      <c r="G96" s="94"/>
    </row>
    <row r="97" spans="1:10" ht="13.5" customHeight="1" x14ac:dyDescent="0.25">
      <c r="A97" s="91"/>
      <c r="B97" s="92"/>
      <c r="C97" s="165" t="s">
        <v>45</v>
      </c>
      <c r="D97" s="92"/>
      <c r="E97" s="165" t="s">
        <v>145</v>
      </c>
      <c r="F97" s="92"/>
      <c r="G97" s="94"/>
    </row>
    <row r="98" spans="1:10" ht="13.5" customHeight="1" x14ac:dyDescent="0.25">
      <c r="A98" s="91"/>
      <c r="B98" s="92"/>
      <c r="C98" s="93" t="s">
        <v>45</v>
      </c>
      <c r="D98" s="92"/>
      <c r="E98" s="93" t="s">
        <v>169</v>
      </c>
      <c r="F98" s="92"/>
      <c r="G98" s="94"/>
    </row>
    <row r="99" spans="1:10" ht="13.5" customHeight="1" x14ac:dyDescent="0.25">
      <c r="A99" s="91"/>
      <c r="B99" s="92"/>
      <c r="C99" s="93" t="s">
        <v>170</v>
      </c>
      <c r="D99" s="92"/>
      <c r="E99" s="93" t="s">
        <v>122</v>
      </c>
      <c r="F99" s="92"/>
      <c r="G99" s="94"/>
      <c r="J99" s="96"/>
    </row>
    <row r="100" spans="1:10" ht="13.5" customHeight="1" x14ac:dyDescent="0.25">
      <c r="A100" s="91"/>
      <c r="B100" s="92"/>
      <c r="C100" s="93"/>
      <c r="D100" s="92"/>
      <c r="E100" s="93"/>
      <c r="F100" s="92"/>
      <c r="G100" s="94"/>
    </row>
    <row r="101" spans="1:10" ht="13.5" customHeight="1" x14ac:dyDescent="0.25">
      <c r="A101" s="91"/>
      <c r="B101" s="92"/>
      <c r="C101" s="93"/>
      <c r="D101" s="92"/>
      <c r="E101" s="93"/>
      <c r="F101" s="92"/>
      <c r="G101" s="94"/>
    </row>
    <row r="102" spans="1:10" ht="13.5" customHeight="1" x14ac:dyDescent="0.25">
      <c r="A102" s="91"/>
      <c r="B102" s="92"/>
      <c r="C102" s="93"/>
      <c r="D102" s="92"/>
      <c r="E102" s="93"/>
      <c r="F102" s="92"/>
      <c r="G102" s="94"/>
    </row>
    <row r="103" spans="1:10" ht="13.5" customHeight="1" thickBot="1" x14ac:dyDescent="0.3">
      <c r="A103" s="97"/>
      <c r="B103" s="98"/>
      <c r="C103" s="93"/>
      <c r="D103" s="98"/>
      <c r="E103" s="93"/>
      <c r="F103" s="98"/>
      <c r="G103" s="99"/>
      <c r="J103" s="100">
        <f>DADOS!D$31</f>
        <v>0</v>
      </c>
    </row>
    <row r="104" spans="1:10" ht="13.5" customHeight="1" thickBot="1" x14ac:dyDescent="0.3">
      <c r="A104" s="67"/>
      <c r="B104" s="35"/>
      <c r="C104" s="35"/>
      <c r="D104" s="68"/>
      <c r="E104" s="35"/>
      <c r="F104" s="101" t="s">
        <v>46</v>
      </c>
      <c r="G104" s="102">
        <f>SUM(G70:G103)</f>
        <v>0</v>
      </c>
      <c r="H104" s="103" t="str">
        <f>IF(J104&gt;J103*0.05,"DIMINUIR VALOR",IF(J104&lt;-J103*0.05,"AUMENTAR VALOR",""))</f>
        <v/>
      </c>
      <c r="J104" s="104">
        <f>G104-J103</f>
        <v>0</v>
      </c>
    </row>
    <row r="105" spans="1:10" ht="66" hidden="1" customHeight="1" thickBot="1" x14ac:dyDescent="0.3">
      <c r="A105" s="78" t="s">
        <v>47</v>
      </c>
      <c r="B105" s="1"/>
      <c r="C105" s="78"/>
      <c r="D105" s="74"/>
      <c r="E105" s="79"/>
      <c r="F105" s="3"/>
      <c r="G105" s="3"/>
      <c r="J105" s="105"/>
    </row>
    <row r="106" spans="1:10" ht="13.5" hidden="1" customHeight="1" x14ac:dyDescent="0.25">
      <c r="A106" s="80" t="s">
        <v>39</v>
      </c>
      <c r="B106" s="53"/>
      <c r="C106" s="80" t="s">
        <v>40</v>
      </c>
      <c r="D106" s="81"/>
      <c r="E106" s="80" t="s">
        <v>41</v>
      </c>
      <c r="F106" s="66"/>
      <c r="G106" s="106" t="s">
        <v>42</v>
      </c>
      <c r="J106" s="105"/>
    </row>
    <row r="107" spans="1:10" ht="13.5" hidden="1" customHeight="1" thickBot="1" x14ac:dyDescent="0.3">
      <c r="A107" s="83" t="s">
        <v>43</v>
      </c>
      <c r="B107" s="107"/>
      <c r="C107" s="83" t="s">
        <v>43</v>
      </c>
      <c r="D107" s="85"/>
      <c r="E107" s="83" t="s">
        <v>44</v>
      </c>
      <c r="F107" s="84"/>
      <c r="G107" s="86"/>
      <c r="J107" s="105"/>
    </row>
    <row r="108" spans="1:10" ht="12.75" hidden="1" customHeight="1" x14ac:dyDescent="0.25">
      <c r="A108" s="108"/>
      <c r="B108" s="109"/>
      <c r="C108" s="110"/>
      <c r="D108" s="109"/>
      <c r="E108" s="110"/>
      <c r="F108" s="109"/>
      <c r="G108" s="111"/>
      <c r="J108" s="105"/>
    </row>
    <row r="109" spans="1:10" ht="12.75" hidden="1" customHeight="1" x14ac:dyDescent="0.25">
      <c r="A109" s="91"/>
      <c r="B109" s="92"/>
      <c r="C109" s="93"/>
      <c r="D109" s="92"/>
      <c r="E109" s="93"/>
      <c r="F109" s="92"/>
      <c r="G109" s="94"/>
      <c r="J109" s="96"/>
    </row>
    <row r="110" spans="1:10" ht="12.75" hidden="1" customHeight="1" x14ac:dyDescent="0.25">
      <c r="A110" s="91"/>
      <c r="B110" s="92"/>
      <c r="C110" s="93"/>
      <c r="D110" s="92"/>
      <c r="E110" s="93"/>
      <c r="F110" s="92"/>
      <c r="G110" s="94"/>
    </row>
    <row r="111" spans="1:10" ht="12.75" hidden="1" customHeight="1" thickBot="1" x14ac:dyDescent="0.3">
      <c r="A111" s="97"/>
      <c r="B111" s="98"/>
      <c r="C111" s="97"/>
      <c r="D111" s="98"/>
      <c r="E111" s="97"/>
      <c r="F111" s="98"/>
      <c r="G111" s="99"/>
      <c r="J111" s="100">
        <f>DADOS!E$31</f>
        <v>0</v>
      </c>
    </row>
    <row r="112" spans="1:10" ht="13.5" hidden="1" customHeight="1" thickBot="1" x14ac:dyDescent="0.3">
      <c r="A112" s="67"/>
      <c r="B112" s="35"/>
      <c r="C112" s="35"/>
      <c r="D112" s="68"/>
      <c r="E112" s="35"/>
      <c r="F112" s="112" t="s">
        <v>48</v>
      </c>
      <c r="G112" s="102">
        <f>SUM(G108:G111)</f>
        <v>0</v>
      </c>
      <c r="H112" s="103" t="str">
        <f>IF(J112&gt;J111*0.05,"DIMINUIR VALOR",IF(J112&lt;-J111*0.05,"AUMENTAR VALOR",""))</f>
        <v/>
      </c>
      <c r="J112" s="104">
        <f>G112-J111</f>
        <v>0</v>
      </c>
    </row>
    <row r="113" spans="1:10" ht="13.5" hidden="1" customHeight="1" thickBot="1" x14ac:dyDescent="0.3">
      <c r="A113" s="78" t="s">
        <v>49</v>
      </c>
      <c r="B113" s="1"/>
      <c r="C113" s="78"/>
      <c r="D113" s="74"/>
      <c r="E113" s="79"/>
      <c r="F113" s="3"/>
      <c r="G113" s="3"/>
      <c r="H113" s="103"/>
      <c r="J113" s="104"/>
    </row>
    <row r="114" spans="1:10" ht="13.5" hidden="1" customHeight="1" x14ac:dyDescent="0.25">
      <c r="A114" s="80" t="s">
        <v>39</v>
      </c>
      <c r="B114" s="53"/>
      <c r="C114" s="80" t="s">
        <v>40</v>
      </c>
      <c r="D114" s="81"/>
      <c r="E114" s="80" t="s">
        <v>41</v>
      </c>
      <c r="F114" s="66"/>
      <c r="G114" s="106" t="s">
        <v>42</v>
      </c>
      <c r="H114" s="103"/>
      <c r="J114" s="104"/>
    </row>
    <row r="115" spans="1:10" ht="13.5" hidden="1" customHeight="1" thickBot="1" x14ac:dyDescent="0.3">
      <c r="A115" s="83" t="s">
        <v>43</v>
      </c>
      <c r="B115" s="107"/>
      <c r="C115" s="83" t="s">
        <v>43</v>
      </c>
      <c r="D115" s="85"/>
      <c r="E115" s="83" t="s">
        <v>44</v>
      </c>
      <c r="F115" s="84"/>
      <c r="G115" s="86"/>
      <c r="H115" s="103"/>
      <c r="J115" s="104"/>
    </row>
    <row r="116" spans="1:10" ht="12.75" hidden="1" customHeight="1" x14ac:dyDescent="0.25">
      <c r="A116" s="108"/>
      <c r="B116" s="109"/>
      <c r="C116" s="110"/>
      <c r="D116" s="109"/>
      <c r="E116" s="110"/>
      <c r="F116" s="109"/>
      <c r="G116" s="111"/>
      <c r="H116" s="103"/>
      <c r="J116" s="104"/>
    </row>
    <row r="117" spans="1:10" ht="12.75" hidden="1" customHeight="1" x14ac:dyDescent="0.25">
      <c r="A117" s="91"/>
      <c r="B117" s="92"/>
      <c r="C117" s="93"/>
      <c r="D117" s="92"/>
      <c r="E117" s="93"/>
      <c r="F117" s="92"/>
      <c r="G117" s="94"/>
      <c r="H117" s="103"/>
      <c r="J117" s="104"/>
    </row>
    <row r="118" spans="1:10" ht="12.75" hidden="1" customHeight="1" x14ac:dyDescent="0.25">
      <c r="A118" s="91"/>
      <c r="B118" s="92"/>
      <c r="C118" s="93"/>
      <c r="D118" s="92"/>
      <c r="E118" s="93"/>
      <c r="F118" s="92"/>
      <c r="G118" s="94"/>
      <c r="H118" s="103"/>
      <c r="J118" s="104"/>
    </row>
    <row r="119" spans="1:10" ht="12.75" hidden="1" customHeight="1" x14ac:dyDescent="0.25">
      <c r="A119" s="91"/>
      <c r="B119" s="92"/>
      <c r="C119" s="93"/>
      <c r="D119" s="92"/>
      <c r="E119" s="93"/>
      <c r="F119" s="92"/>
      <c r="G119" s="94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3"/>
      <c r="B122" s="92"/>
      <c r="C122" s="93"/>
      <c r="D122" s="92"/>
      <c r="E122" s="93"/>
      <c r="F122" s="92"/>
      <c r="G122" s="94"/>
      <c r="H122" s="103"/>
      <c r="J122" s="96"/>
    </row>
    <row r="123" spans="1:10" ht="12.75" hidden="1" customHeight="1" x14ac:dyDescent="0.25">
      <c r="A123" s="93"/>
      <c r="B123" s="92"/>
      <c r="C123" s="93"/>
      <c r="D123" s="92"/>
      <c r="E123" s="93"/>
      <c r="F123" s="92"/>
      <c r="G123" s="94"/>
      <c r="H123" s="103"/>
    </row>
    <row r="124" spans="1:10" ht="12.75" hidden="1" customHeight="1" thickBot="1" x14ac:dyDescent="0.3">
      <c r="A124" s="97"/>
      <c r="B124" s="98"/>
      <c r="C124" s="97"/>
      <c r="D124" s="98"/>
      <c r="E124" s="97"/>
      <c r="F124" s="98"/>
      <c r="G124" s="99"/>
      <c r="H124" s="103"/>
      <c r="J124" s="100">
        <f>DADOS!F$31</f>
        <v>0</v>
      </c>
    </row>
    <row r="125" spans="1:10" ht="13.5" hidden="1" customHeight="1" thickBot="1" x14ac:dyDescent="0.3">
      <c r="A125" s="67"/>
      <c r="B125" s="35"/>
      <c r="C125" s="35"/>
      <c r="D125" s="68"/>
      <c r="E125" s="35"/>
      <c r="F125" s="112" t="s">
        <v>50</v>
      </c>
      <c r="G125" s="102">
        <f>SUM(G116:G124)</f>
        <v>0</v>
      </c>
      <c r="H125" s="103" t="str">
        <f>IF(J125&gt;J124*0.05,"DIMINUIR VALOR",IF(J125&lt;-J124*0.05,"AUMENTAR VALOR",""))</f>
        <v/>
      </c>
      <c r="J125" s="104">
        <f>G125-J124</f>
        <v>0</v>
      </c>
    </row>
    <row r="126" spans="1:10" ht="13.5" hidden="1" customHeight="1" thickBot="1" x14ac:dyDescent="0.3">
      <c r="A126" s="78" t="s">
        <v>51</v>
      </c>
      <c r="B126" s="1"/>
      <c r="C126" s="78"/>
      <c r="D126" s="74"/>
      <c r="E126" s="79"/>
      <c r="F126" s="3"/>
      <c r="G126" s="3"/>
      <c r="H126" s="103"/>
      <c r="J126" s="104"/>
    </row>
    <row r="127" spans="1:10" ht="13.5" hidden="1" customHeight="1" x14ac:dyDescent="0.25">
      <c r="A127" s="80" t="s">
        <v>39</v>
      </c>
      <c r="B127" s="53"/>
      <c r="C127" s="80" t="s">
        <v>40</v>
      </c>
      <c r="D127" s="81"/>
      <c r="E127" s="80" t="s">
        <v>41</v>
      </c>
      <c r="F127" s="66"/>
      <c r="G127" s="106" t="s">
        <v>42</v>
      </c>
      <c r="H127" s="103"/>
      <c r="J127" s="104"/>
    </row>
    <row r="128" spans="1:10" ht="13.5" hidden="1" customHeight="1" thickBot="1" x14ac:dyDescent="0.3">
      <c r="A128" s="83" t="s">
        <v>43</v>
      </c>
      <c r="B128" s="107"/>
      <c r="C128" s="83" t="s">
        <v>43</v>
      </c>
      <c r="D128" s="85"/>
      <c r="E128" s="83" t="s">
        <v>44</v>
      </c>
      <c r="F128" s="84"/>
      <c r="G128" s="86"/>
      <c r="H128" s="103"/>
      <c r="J128" s="104"/>
    </row>
    <row r="129" spans="1:10" ht="12.75" hidden="1" customHeight="1" x14ac:dyDescent="0.25">
      <c r="A129" s="108"/>
      <c r="B129" s="109"/>
      <c r="C129" s="110"/>
      <c r="D129" s="109"/>
      <c r="E129" s="110"/>
      <c r="F129" s="109"/>
      <c r="G129" s="111"/>
      <c r="H129" s="103"/>
      <c r="J129" s="104"/>
    </row>
    <row r="130" spans="1:10" ht="12.75" hidden="1" customHeight="1" x14ac:dyDescent="0.25">
      <c r="A130" s="91"/>
      <c r="B130" s="92"/>
      <c r="C130" s="93"/>
      <c r="D130" s="92"/>
      <c r="E130" s="93"/>
      <c r="F130" s="92"/>
      <c r="G130" s="94"/>
      <c r="H130" s="103"/>
      <c r="J130" s="104"/>
    </row>
    <row r="131" spans="1:10" ht="12.75" hidden="1" customHeight="1" x14ac:dyDescent="0.25">
      <c r="A131" s="91"/>
      <c r="B131" s="92"/>
      <c r="C131" s="93"/>
      <c r="D131" s="92"/>
      <c r="E131" s="93"/>
      <c r="F131" s="92"/>
      <c r="G131" s="94"/>
      <c r="H131" s="103"/>
      <c r="J131" s="104"/>
    </row>
    <row r="132" spans="1:10" ht="12.75" hidden="1" customHeight="1" x14ac:dyDescent="0.25">
      <c r="A132" s="91"/>
      <c r="B132" s="92"/>
      <c r="C132" s="93"/>
      <c r="D132" s="92"/>
      <c r="E132" s="93"/>
      <c r="F132" s="92"/>
      <c r="G132" s="94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113"/>
      <c r="B134" s="114"/>
      <c r="C134" s="115"/>
      <c r="D134" s="114"/>
      <c r="E134" s="115"/>
      <c r="F134" s="114"/>
      <c r="G134" s="116"/>
      <c r="H134" s="103"/>
      <c r="J134" s="96"/>
    </row>
    <row r="135" spans="1:10" ht="12.75" hidden="1" customHeight="1" x14ac:dyDescent="0.25">
      <c r="A135" s="113"/>
      <c r="B135" s="114"/>
      <c r="C135" s="115"/>
      <c r="D135" s="114"/>
      <c r="E135" s="115"/>
      <c r="F135" s="114"/>
      <c r="G135" s="116"/>
      <c r="H135" s="103"/>
    </row>
    <row r="136" spans="1:10" ht="12.75" hidden="1" customHeight="1" thickBot="1" x14ac:dyDescent="0.3">
      <c r="A136" s="97"/>
      <c r="B136" s="98"/>
      <c r="C136" s="97"/>
      <c r="D136" s="98"/>
      <c r="E136" s="97"/>
      <c r="F136" s="98"/>
      <c r="G136" s="99"/>
      <c r="H136" s="103"/>
      <c r="J136" s="100">
        <f>DADOS!G$31</f>
        <v>0</v>
      </c>
    </row>
    <row r="137" spans="1:10" ht="13.5" hidden="1" customHeight="1" thickBot="1" x14ac:dyDescent="0.3">
      <c r="A137" s="67"/>
      <c r="B137" s="35"/>
      <c r="C137" s="35"/>
      <c r="D137" s="68"/>
      <c r="E137" s="35"/>
      <c r="F137" s="112" t="s">
        <v>52</v>
      </c>
      <c r="G137" s="102">
        <f>SUM(G129:G136)</f>
        <v>0</v>
      </c>
      <c r="H137" s="103" t="str">
        <f>IF(J137&gt;J136*0.05,"DIMINUIR VALOR",IF(J137&lt;-J136*0.05,"AUMENTAR VALOR",""))</f>
        <v/>
      </c>
      <c r="J137" s="104">
        <f>G137-J136</f>
        <v>0</v>
      </c>
    </row>
    <row r="138" spans="1:10" ht="13.5" hidden="1" customHeight="1" x14ac:dyDescent="0.25">
      <c r="A138" s="78" t="s">
        <v>53</v>
      </c>
      <c r="B138" s="1"/>
      <c r="C138" s="78"/>
      <c r="D138" s="74"/>
      <c r="E138" s="79"/>
      <c r="F138" s="3"/>
      <c r="G138" s="3"/>
      <c r="H138" s="103"/>
      <c r="J138" s="104"/>
    </row>
    <row r="139" spans="1:10" ht="13.5" hidden="1" customHeight="1" x14ac:dyDescent="0.25">
      <c r="A139" s="80" t="s">
        <v>39</v>
      </c>
      <c r="B139" s="53"/>
      <c r="C139" s="80" t="s">
        <v>40</v>
      </c>
      <c r="D139" s="81"/>
      <c r="E139" s="80" t="s">
        <v>41</v>
      </c>
      <c r="F139" s="66"/>
      <c r="G139" s="106" t="s">
        <v>42</v>
      </c>
      <c r="H139" s="103"/>
      <c r="J139" s="104"/>
    </row>
    <row r="140" spans="1:10" ht="13.5" hidden="1" customHeight="1" x14ac:dyDescent="0.25">
      <c r="A140" s="83" t="s">
        <v>43</v>
      </c>
      <c r="B140" s="107"/>
      <c r="C140" s="83" t="s">
        <v>43</v>
      </c>
      <c r="D140" s="85"/>
      <c r="E140" s="83" t="s">
        <v>44</v>
      </c>
      <c r="F140" s="84"/>
      <c r="G140" s="86"/>
      <c r="H140" s="103"/>
      <c r="J140" s="104"/>
    </row>
    <row r="141" spans="1:10" ht="12.75" hidden="1" customHeight="1" x14ac:dyDescent="0.25">
      <c r="A141" s="110"/>
      <c r="B141" s="109"/>
      <c r="C141" s="110"/>
      <c r="D141" s="109"/>
      <c r="E141" s="110"/>
      <c r="F141" s="109"/>
      <c r="G141" s="111"/>
      <c r="H141" s="103"/>
      <c r="J141" s="104"/>
    </row>
    <row r="142" spans="1:10" ht="12.75" hidden="1" customHeight="1" x14ac:dyDescent="0.25">
      <c r="A142" s="97"/>
      <c r="B142" s="98"/>
      <c r="C142" s="97"/>
      <c r="D142" s="98"/>
      <c r="E142" s="97"/>
      <c r="F142" s="98"/>
      <c r="G142" s="99"/>
      <c r="H142" s="103"/>
      <c r="J142" s="104"/>
    </row>
    <row r="143" spans="1:10" ht="13.5" hidden="1" customHeight="1" x14ac:dyDescent="0.25">
      <c r="A143" s="67"/>
      <c r="B143" s="35"/>
      <c r="C143" s="35"/>
      <c r="D143" s="68"/>
      <c r="E143" s="35"/>
      <c r="F143" s="117" t="s">
        <v>54</v>
      </c>
      <c r="G143" s="118">
        <f>SUM(G141:G142)</f>
        <v>0</v>
      </c>
      <c r="H143" s="103"/>
      <c r="J143" s="104"/>
    </row>
    <row r="144" spans="1:10" ht="13.5" hidden="1" customHeight="1" thickBot="1" x14ac:dyDescent="0.3">
      <c r="A144" s="78" t="s">
        <v>55</v>
      </c>
      <c r="B144" s="1"/>
      <c r="C144" s="78"/>
      <c r="D144" s="74"/>
      <c r="E144" s="79"/>
      <c r="F144" s="3"/>
      <c r="G144" s="3"/>
      <c r="H144" s="103"/>
      <c r="J144" s="104"/>
    </row>
    <row r="145" spans="1:10" ht="13.5" hidden="1" customHeight="1" x14ac:dyDescent="0.25">
      <c r="A145" s="80" t="s">
        <v>39</v>
      </c>
      <c r="B145" s="53"/>
      <c r="C145" s="80" t="s">
        <v>40</v>
      </c>
      <c r="D145" s="81"/>
      <c r="E145" s="80" t="s">
        <v>41</v>
      </c>
      <c r="F145" s="66"/>
      <c r="G145" s="106" t="s">
        <v>42</v>
      </c>
      <c r="H145" s="103"/>
      <c r="J145" s="104"/>
    </row>
    <row r="146" spans="1:10" ht="13.5" hidden="1" customHeight="1" thickBot="1" x14ac:dyDescent="0.3">
      <c r="A146" s="83" t="s">
        <v>43</v>
      </c>
      <c r="B146" s="107"/>
      <c r="C146" s="83" t="s">
        <v>43</v>
      </c>
      <c r="D146" s="85"/>
      <c r="E146" s="83" t="s">
        <v>44</v>
      </c>
      <c r="F146" s="84"/>
      <c r="G146" s="86"/>
      <c r="H146" s="103"/>
      <c r="J146" s="104"/>
    </row>
    <row r="147" spans="1:10" ht="12.75" hidden="1" customHeight="1" x14ac:dyDescent="0.25">
      <c r="A147" s="108"/>
      <c r="B147" s="109"/>
      <c r="C147" s="110"/>
      <c r="D147" s="109"/>
      <c r="E147" s="110"/>
      <c r="F147" s="109"/>
      <c r="G147" s="111"/>
      <c r="H147" s="103"/>
      <c r="J147" s="96"/>
    </row>
    <row r="148" spans="1:10" ht="12.75" hidden="1" customHeight="1" x14ac:dyDescent="0.25">
      <c r="A148" s="91"/>
      <c r="B148" s="92"/>
      <c r="C148" s="93"/>
      <c r="D148" s="92"/>
      <c r="E148" s="93"/>
      <c r="F148" s="92"/>
      <c r="G148" s="94"/>
      <c r="H148" s="103"/>
    </row>
    <row r="149" spans="1:10" ht="12.75" hidden="1" customHeight="1" x14ac:dyDescent="0.25">
      <c r="A149" s="93"/>
      <c r="B149" s="92"/>
      <c r="C149" s="93"/>
      <c r="D149" s="92"/>
      <c r="E149" s="93"/>
      <c r="F149" s="92"/>
      <c r="G149" s="94"/>
      <c r="H149" s="103"/>
      <c r="J149" s="100">
        <f>DADOS!I$31</f>
        <v>0</v>
      </c>
    </row>
    <row r="150" spans="1:10" ht="12.75" hidden="1" customHeight="1" x14ac:dyDescent="0.25">
      <c r="A150" s="93"/>
      <c r="B150" s="92"/>
      <c r="C150" s="93"/>
      <c r="D150" s="92"/>
      <c r="E150" s="93"/>
      <c r="F150" s="92"/>
      <c r="G150" s="94"/>
      <c r="H150" s="103" t="str">
        <f>IF(J150&gt;J149*0.05,"DIMINUIR VALOR",IF(J150&lt;-J149*0.05,"AUMENTAR VALOR",""))</f>
        <v/>
      </c>
      <c r="J150" s="104">
        <f>G152-J149</f>
        <v>0</v>
      </c>
    </row>
    <row r="151" spans="1:10" ht="12.75" hidden="1" customHeight="1" thickBot="1" x14ac:dyDescent="0.3">
      <c r="A151" s="97"/>
      <c r="B151" s="98"/>
      <c r="C151" s="97"/>
      <c r="D151" s="98"/>
      <c r="E151" s="97"/>
      <c r="F151" s="98"/>
      <c r="G151" s="99"/>
      <c r="H151" s="103"/>
      <c r="J151" s="119"/>
    </row>
    <row r="152" spans="1:10" ht="13.5" hidden="1" customHeight="1" thickBot="1" x14ac:dyDescent="0.3">
      <c r="A152" s="67"/>
      <c r="B152" s="35"/>
      <c r="C152" s="35"/>
      <c r="D152" s="68"/>
      <c r="E152" s="35"/>
      <c r="F152" s="112" t="s">
        <v>56</v>
      </c>
      <c r="G152" s="102">
        <f>SUM(G147:G151)</f>
        <v>0</v>
      </c>
      <c r="H152" s="103"/>
      <c r="J152" s="100">
        <f>DADOS!J$31</f>
        <v>0</v>
      </c>
    </row>
    <row r="153" spans="1:10" ht="13.5" hidden="1" customHeight="1" thickBot="1" x14ac:dyDescent="0.3">
      <c r="A153" s="67"/>
      <c r="B153" s="35"/>
      <c r="C153" s="35"/>
      <c r="D153" s="35"/>
      <c r="E153" s="35"/>
      <c r="F153" s="101" t="s">
        <v>57</v>
      </c>
      <c r="G153" s="102">
        <f>SUM(G152+G143+G137+G125+G112)</f>
        <v>0</v>
      </c>
      <c r="H153" s="103" t="str">
        <f>IF(J153&gt;J152*0.05,"DIMINUIR VALOR",IF(J153&lt;-J152*0.05,"AUMENTAR VALOR",""))</f>
        <v/>
      </c>
      <c r="J153" s="104">
        <f>G153-J152</f>
        <v>0</v>
      </c>
    </row>
    <row r="154" spans="1:10" ht="13.5" hidden="1" customHeight="1" thickBot="1" x14ac:dyDescent="0.3">
      <c r="A154" s="43"/>
      <c r="B154" s="45"/>
      <c r="C154" s="45"/>
      <c r="D154" s="45"/>
      <c r="E154" s="45"/>
      <c r="F154" s="120" t="s">
        <v>58</v>
      </c>
      <c r="G154" s="121">
        <f>SUM(G153+G104)</f>
        <v>0</v>
      </c>
      <c r="H154" s="103" t="str">
        <f>IF(G154&gt;J154,"DIMINUIR VALOR",IF(G154&lt;J154,"AUMENTAR VALOR",""))</f>
        <v/>
      </c>
      <c r="J154" s="119">
        <f>J103+J152</f>
        <v>0</v>
      </c>
    </row>
    <row r="155" spans="1:10" ht="27" customHeight="1" x14ac:dyDescent="0.25">
      <c r="A155" s="190" t="s">
        <v>59</v>
      </c>
      <c r="B155" s="190"/>
      <c r="C155" s="190"/>
      <c r="D155" s="190"/>
      <c r="E155" s="190"/>
      <c r="F155" s="190"/>
      <c r="G155" s="190"/>
      <c r="H155" s="103"/>
      <c r="J155" s="104"/>
    </row>
    <row r="156" spans="1:10" ht="13.5" customHeight="1" x14ac:dyDescent="0.25">
      <c r="B156" s="76" t="s">
        <v>60</v>
      </c>
      <c r="C156" t="str">
        <f>C47</f>
        <v>03 de novembro de 2021.</v>
      </c>
      <c r="H156" s="103"/>
      <c r="J156" s="104"/>
    </row>
    <row r="157" spans="1:10" ht="18.75" customHeight="1" x14ac:dyDescent="0.25">
      <c r="H157" s="103"/>
      <c r="J157" s="104"/>
    </row>
    <row r="158" spans="1:10" ht="11.25" customHeight="1" x14ac:dyDescent="0.25">
      <c r="H158" s="103"/>
      <c r="J158" s="104"/>
    </row>
    <row r="159" spans="1:10" x14ac:dyDescent="0.25">
      <c r="H159" s="103"/>
      <c r="J159" s="104"/>
    </row>
    <row r="160" spans="1:10" hidden="1" x14ac:dyDescent="0.25"/>
    <row r="161" spans="1:7" hidden="1" x14ac:dyDescent="0.25"/>
    <row r="162" spans="1:7" hidden="1" x14ac:dyDescent="0.25"/>
    <row r="163" spans="1:7" hidden="1" x14ac:dyDescent="0.25"/>
    <row r="169" spans="1:7" x14ac:dyDescent="0.25">
      <c r="B169" s="9"/>
    </row>
    <row r="170" spans="1:7" x14ac:dyDescent="0.25">
      <c r="B170" s="9"/>
    </row>
    <row r="171" spans="1:7" ht="15.75" x14ac:dyDescent="0.25">
      <c r="A171" s="122" t="s">
        <v>61</v>
      </c>
      <c r="B171" s="123"/>
      <c r="C171" s="122"/>
      <c r="D171" s="124"/>
      <c r="E171" s="3"/>
      <c r="F171" s="3"/>
      <c r="G171" s="3"/>
    </row>
    <row r="172" spans="1:7" x14ac:dyDescent="0.25">
      <c r="B172" s="9"/>
    </row>
    <row r="173" spans="1:7" x14ac:dyDescent="0.25">
      <c r="B173" s="7"/>
    </row>
    <row r="174" spans="1:7" x14ac:dyDescent="0.25">
      <c r="A174" s="10" t="s">
        <v>62</v>
      </c>
      <c r="B174" s="10"/>
      <c r="C174" s="10"/>
      <c r="D174" s="10"/>
      <c r="E174" s="10"/>
    </row>
    <row r="175" spans="1:7" x14ac:dyDescent="0.25">
      <c r="A175" t="s">
        <v>63</v>
      </c>
    </row>
    <row r="176" spans="1:7" x14ac:dyDescent="0.25">
      <c r="A176" s="12">
        <f>C16</f>
        <v>11</v>
      </c>
      <c r="B176" s="125" t="s">
        <v>64</v>
      </c>
      <c r="C176" t="str">
        <f>A13</f>
        <v>TERMO DE COLABORAÇÃO</v>
      </c>
      <c r="D176" s="10"/>
      <c r="E176" s="10" t="str">
        <f>D13</f>
        <v>169/2024</v>
      </c>
      <c r="F176" s="12" t="str">
        <f>E13</f>
        <v>ADITAMENTO</v>
      </c>
      <c r="G176" s="11">
        <f>F13</f>
        <v>0</v>
      </c>
    </row>
    <row r="177" spans="1:4" x14ac:dyDescent="0.25">
      <c r="A177" s="10"/>
    </row>
    <row r="178" spans="1:4" x14ac:dyDescent="0.25">
      <c r="A178" s="10"/>
      <c r="B178" s="12" t="s">
        <v>60</v>
      </c>
      <c r="C178" s="10" t="str">
        <f>C47</f>
        <v>03 de novembro de 2021.</v>
      </c>
      <c r="D178" s="12"/>
    </row>
    <row r="179" spans="1:4" x14ac:dyDescent="0.25">
      <c r="A179" s="10"/>
    </row>
    <row r="180" spans="1:4" x14ac:dyDescent="0.25">
      <c r="A180" s="10"/>
    </row>
    <row r="182" spans="1:4" x14ac:dyDescent="0.25">
      <c r="A182" s="10"/>
    </row>
    <row r="186" spans="1:4" x14ac:dyDescent="0.25">
      <c r="C186" s="12"/>
      <c r="D186" s="12"/>
    </row>
  </sheetData>
  <sheetProtection algorithmName="SHA-512" hashValue="x/wsc9Ak3y5LwdLcpieqGMN+pBjFm/O2euwUx+lHIHX7kEsLJYGwTk82qsac3xfAFzSMALt/QJv3B9pND3O+rg==" saltValue="0qUWxFS4aekx6q5MKYDDjw==" spinCount="100000" sheet="1" objects="1" scenarios="1" selectLockedCells="1" selectUnlockedCells="1"/>
  <mergeCells count="6">
    <mergeCell ref="A155:G155"/>
    <mergeCell ref="A18:B19"/>
    <mergeCell ref="C18:D19"/>
    <mergeCell ref="E18:E19"/>
    <mergeCell ref="F18:F19"/>
    <mergeCell ref="A45:G45"/>
  </mergeCells>
  <conditionalFormatting sqref="A30">
    <cfRule type="cellIs" dxfId="51" priority="1" operator="notEqual">
      <formula>$D$20</formula>
    </cfRule>
    <cfRule type="cellIs" dxfId="50" priority="2" operator="notEqual">
      <formula>$G$26</formula>
    </cfRule>
  </conditionalFormatting>
  <conditionalFormatting sqref="G20">
    <cfRule type="cellIs" dxfId="49" priority="3" operator="notEqual">
      <formula>$D$20</formula>
    </cfRule>
  </conditionalFormatting>
  <conditionalFormatting sqref="J104">
    <cfRule type="cellIs" dxfId="48" priority="22" operator="notBetween">
      <formula>$J$103*0.05</formula>
      <formula>-$J$103*0.05</formula>
    </cfRule>
    <cfRule type="cellIs" dxfId="47" priority="23" operator="greaterThan">
      <formula>$J$103*0.05</formula>
    </cfRule>
    <cfRule type="cellIs" priority="24" operator="greaterThan">
      <formula>$J$103*0.05</formula>
    </cfRule>
  </conditionalFormatting>
  <conditionalFormatting sqref="J112">
    <cfRule type="cellIs" dxfId="46" priority="14" operator="notBetween">
      <formula>$J$103*0.05</formula>
      <formula>-$J$103*0.05</formula>
    </cfRule>
    <cfRule type="cellIs" dxfId="45" priority="15" operator="greaterThan">
      <formula>$J$103*0.05</formula>
    </cfRule>
    <cfRule type="cellIs" priority="16" operator="greaterThan">
      <formula>$J$103*0.05</formula>
    </cfRule>
  </conditionalFormatting>
  <conditionalFormatting sqref="J113:J121 J126:J133 J138:J146 J155:J159">
    <cfRule type="cellIs" dxfId="44" priority="25" operator="notEqual">
      <formula>"""0"""</formula>
    </cfRule>
  </conditionalFormatting>
  <conditionalFormatting sqref="J125">
    <cfRule type="cellIs" dxfId="43" priority="11" operator="notBetween">
      <formula>$J$103*0.05</formula>
      <formula>-$J$103*0.05</formula>
    </cfRule>
    <cfRule type="cellIs" dxfId="42" priority="12" operator="greaterThan">
      <formula>$J$103*0.05</formula>
    </cfRule>
    <cfRule type="cellIs" priority="13" operator="greaterThan">
      <formula>$J$103*0.05</formula>
    </cfRule>
  </conditionalFormatting>
  <conditionalFormatting sqref="J137">
    <cfRule type="cellIs" dxfId="41" priority="8" operator="notBetween">
      <formula>$J$103*0.05</formula>
      <formula>-$J$103*0.05</formula>
    </cfRule>
    <cfRule type="cellIs" dxfId="40" priority="9" operator="greaterThan">
      <formula>$J$103*0.05</formula>
    </cfRule>
    <cfRule type="cellIs" priority="10" operator="greaterThan">
      <formula>$J$103*0.05</formula>
    </cfRule>
  </conditionalFormatting>
  <conditionalFormatting sqref="J150">
    <cfRule type="cellIs" dxfId="39" priority="5" operator="notBetween">
      <formula>$J$103*0.05</formula>
      <formula>-$J$103*0.05</formula>
    </cfRule>
    <cfRule type="cellIs" dxfId="38" priority="6" operator="greaterThan">
      <formula>$J$103*0.05</formula>
    </cfRule>
    <cfRule type="cellIs" priority="7" operator="greaterThan">
      <formula>$J$103*0.05</formula>
    </cfRule>
  </conditionalFormatting>
  <conditionalFormatting sqref="J153">
    <cfRule type="cellIs" dxfId="37" priority="17" operator="notBetween">
      <formula>$J$103*0.05</formula>
      <formula>-$J$103*0.05</formula>
    </cfRule>
    <cfRule type="cellIs" dxfId="36" priority="18" operator="greaterThan">
      <formula>$J$103*0.05</formula>
    </cfRule>
    <cfRule type="cellIs" priority="19" operator="greaterThan">
      <formula>$J$103*0.05</formula>
    </cfRule>
  </conditionalFormatting>
  <conditionalFormatting sqref="J154">
    <cfRule type="cellIs" dxfId="35" priority="4" operator="notEqual">
      <formula>$G$154</formula>
    </cfRule>
  </conditionalFormatting>
  <pageMargins left="0.62992125984251968" right="0.23622047244094491" top="0.78740157480314965" bottom="0.55118110236220474" header="0.31496062992125984" footer="0.23622047244094491"/>
  <pageSetup paperSize="9" orientation="portrait" horizontalDpi="360" verticalDpi="360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86"/>
  <sheetViews>
    <sheetView view="pageLayout" topLeftCell="A16" zoomScaleNormal="100" workbookViewId="0">
      <selection activeCell="A53" sqref="A5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12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f>DADOS!C32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0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172</v>
      </c>
      <c r="C30" s="155"/>
      <c r="D30" s="155"/>
      <c r="E30" s="155"/>
      <c r="F30" s="48"/>
    </row>
    <row r="31" spans="1:7" ht="15" customHeight="1" thickBot="1" x14ac:dyDescent="0.3">
      <c r="A31" s="47"/>
      <c r="C31" s="162" t="s">
        <v>116</v>
      </c>
      <c r="D31" s="51">
        <f>G25</f>
        <v>0</v>
      </c>
      <c r="E31" s="52" t="s">
        <v>16</v>
      </c>
      <c r="F31" s="155"/>
    </row>
    <row r="32" spans="1:7" ht="15.75" thickBot="1" x14ac:dyDescent="0.3">
      <c r="A32" s="53" t="s">
        <v>17</v>
      </c>
      <c r="B32" s="53"/>
      <c r="C32" s="53"/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DADOS!B$32</f>
        <v>dezembro</v>
      </c>
      <c r="E35" s="66"/>
      <c r="F35" s="158" t="s">
        <v>9</v>
      </c>
      <c r="G35" s="41">
        <f>G104</f>
        <v>0</v>
      </c>
    </row>
    <row r="36" spans="1:7" ht="15.75" hidden="1" thickBot="1" x14ac:dyDescent="0.3">
      <c r="A36" s="156" t="s">
        <v>27</v>
      </c>
      <c r="B36" s="18"/>
      <c r="C36" s="19"/>
      <c r="D36" s="157" t="str">
        <f>DADOS!B$32</f>
        <v>dezembro</v>
      </c>
      <c r="E36" s="66"/>
      <c r="F36" s="158" t="s">
        <v>9</v>
      </c>
      <c r="G36" s="41">
        <f>G112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DADOS!B$32</f>
        <v>dezembro</v>
      </c>
      <c r="E37" s="66"/>
      <c r="F37" s="158" t="s">
        <v>9</v>
      </c>
      <c r="G37" s="41">
        <f>G125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DADOS!B$32</f>
        <v>dezembro</v>
      </c>
      <c r="E38" s="66"/>
      <c r="F38" s="158" t="s">
        <v>9</v>
      </c>
      <c r="G38" s="41">
        <f>G137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DADOS!B$32</f>
        <v>dezembro</v>
      </c>
      <c r="E39" s="66"/>
      <c r="F39" s="158" t="s">
        <v>9</v>
      </c>
      <c r="G39" s="41">
        <f>G143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DADOS!B$32</f>
        <v>dezembro</v>
      </c>
      <c r="E40" s="19"/>
      <c r="F40" s="158" t="s">
        <v>9</v>
      </c>
      <c r="G40" s="41">
        <f>G152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0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SUM(G20:G23)-G41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173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>
        <f>C16</f>
        <v>12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87"/>
      <c r="B70" s="88"/>
      <c r="C70" s="164" t="s">
        <v>45</v>
      </c>
      <c r="D70" s="88"/>
      <c r="E70" s="164" t="s">
        <v>118</v>
      </c>
      <c r="F70" s="88"/>
      <c r="G70" s="89"/>
      <c r="L70" s="90"/>
    </row>
    <row r="71" spans="1:12" ht="13.5" customHeight="1" x14ac:dyDescent="0.25">
      <c r="A71" s="91"/>
      <c r="B71" s="92"/>
      <c r="C71" s="165" t="s">
        <v>45</v>
      </c>
      <c r="D71" s="92"/>
      <c r="E71" s="165" t="s">
        <v>151</v>
      </c>
      <c r="F71" s="92"/>
      <c r="G71" s="94"/>
      <c r="L71" s="95"/>
    </row>
    <row r="72" spans="1:12" ht="13.5" customHeight="1" x14ac:dyDescent="0.25">
      <c r="A72" s="91"/>
      <c r="B72" s="92"/>
      <c r="C72" s="165" t="s">
        <v>45</v>
      </c>
      <c r="D72" s="92"/>
      <c r="E72" s="93" t="s">
        <v>119</v>
      </c>
      <c r="F72" s="92"/>
      <c r="G72" s="94"/>
    </row>
    <row r="73" spans="1:12" ht="13.5" customHeight="1" x14ac:dyDescent="0.25">
      <c r="A73" s="91"/>
      <c r="B73" s="92"/>
      <c r="C73" s="165" t="s">
        <v>45</v>
      </c>
      <c r="D73" s="92"/>
      <c r="E73" s="165" t="s">
        <v>121</v>
      </c>
      <c r="F73" s="92"/>
      <c r="G73" s="94"/>
    </row>
    <row r="74" spans="1:12" ht="13.5" customHeight="1" x14ac:dyDescent="0.25">
      <c r="A74" s="91"/>
      <c r="B74" s="92"/>
      <c r="C74" s="165" t="s">
        <v>45</v>
      </c>
      <c r="D74" s="92"/>
      <c r="E74" s="165" t="s">
        <v>122</v>
      </c>
      <c r="F74" s="92"/>
      <c r="G74" s="94"/>
    </row>
    <row r="75" spans="1:12" ht="13.5" customHeight="1" x14ac:dyDescent="0.25">
      <c r="A75" s="91"/>
      <c r="B75" s="92"/>
      <c r="C75" s="165" t="s">
        <v>45</v>
      </c>
      <c r="D75" s="92"/>
      <c r="E75" s="165" t="s">
        <v>137</v>
      </c>
      <c r="F75" s="92"/>
      <c r="G75" s="94"/>
    </row>
    <row r="76" spans="1:12" ht="13.5" customHeight="1" x14ac:dyDescent="0.25">
      <c r="A76" s="91"/>
      <c r="B76" s="92"/>
      <c r="C76" s="165" t="s">
        <v>45</v>
      </c>
      <c r="D76" s="92"/>
      <c r="E76" s="165" t="s">
        <v>136</v>
      </c>
      <c r="F76" s="92"/>
      <c r="G76" s="94"/>
    </row>
    <row r="77" spans="1:12" ht="13.5" customHeight="1" x14ac:dyDescent="0.25">
      <c r="A77" s="91"/>
      <c r="B77" s="92"/>
      <c r="C77" s="165" t="s">
        <v>45</v>
      </c>
      <c r="D77" s="92"/>
      <c r="E77" s="165" t="s">
        <v>128</v>
      </c>
      <c r="F77" s="92"/>
      <c r="G77" s="94"/>
    </row>
    <row r="78" spans="1:12" ht="13.5" customHeight="1" x14ac:dyDescent="0.25">
      <c r="A78" s="91"/>
      <c r="B78" s="92"/>
      <c r="C78" s="165" t="s">
        <v>45</v>
      </c>
      <c r="D78" s="92"/>
      <c r="E78" s="165" t="s">
        <v>131</v>
      </c>
      <c r="F78" s="92"/>
      <c r="G78" s="94"/>
    </row>
    <row r="79" spans="1:12" ht="13.5" customHeight="1" x14ac:dyDescent="0.25">
      <c r="A79" s="91"/>
      <c r="B79" s="92"/>
      <c r="C79" s="165" t="s">
        <v>45</v>
      </c>
      <c r="D79" s="92"/>
      <c r="E79" s="165" t="s">
        <v>132</v>
      </c>
      <c r="F79" s="92"/>
      <c r="G79" s="94"/>
    </row>
    <row r="80" spans="1:12" ht="13.5" customHeight="1" x14ac:dyDescent="0.25">
      <c r="A80" s="91"/>
      <c r="B80" s="92"/>
      <c r="C80" s="165" t="s">
        <v>45</v>
      </c>
      <c r="D80" s="92"/>
      <c r="E80" s="165" t="s">
        <v>123</v>
      </c>
      <c r="F80" s="92"/>
      <c r="G80" s="94"/>
    </row>
    <row r="81" spans="1:7" ht="13.5" customHeight="1" x14ac:dyDescent="0.25">
      <c r="A81" s="91"/>
      <c r="B81" s="92"/>
      <c r="C81" s="165" t="s">
        <v>45</v>
      </c>
      <c r="D81" s="92"/>
      <c r="E81" s="165" t="s">
        <v>124</v>
      </c>
      <c r="F81" s="92"/>
      <c r="G81" s="94"/>
    </row>
    <row r="82" spans="1:7" ht="13.5" customHeight="1" x14ac:dyDescent="0.25">
      <c r="A82" s="91"/>
      <c r="B82" s="92"/>
      <c r="C82" s="165" t="s">
        <v>45</v>
      </c>
      <c r="D82" s="92"/>
      <c r="E82" s="165" t="s">
        <v>125</v>
      </c>
      <c r="F82" s="92"/>
      <c r="G82" s="94"/>
    </row>
    <row r="83" spans="1:7" ht="13.5" customHeight="1" x14ac:dyDescent="0.25">
      <c r="A83" s="91"/>
      <c r="B83" s="92"/>
      <c r="C83" s="165" t="s">
        <v>45</v>
      </c>
      <c r="D83" s="92"/>
      <c r="E83" s="165" t="s">
        <v>129</v>
      </c>
      <c r="F83" s="92"/>
      <c r="G83" s="94"/>
    </row>
    <row r="84" spans="1:7" ht="13.5" customHeight="1" x14ac:dyDescent="0.25">
      <c r="A84" s="91"/>
      <c r="B84" s="92"/>
      <c r="C84" s="165" t="s">
        <v>45</v>
      </c>
      <c r="D84" s="92"/>
      <c r="E84" s="165" t="s">
        <v>120</v>
      </c>
      <c r="F84" s="92"/>
      <c r="G84" s="94"/>
    </row>
    <row r="85" spans="1:7" ht="13.5" customHeight="1" x14ac:dyDescent="0.25">
      <c r="A85" s="91"/>
      <c r="B85" s="92"/>
      <c r="C85" s="165" t="s">
        <v>45</v>
      </c>
      <c r="D85" s="92"/>
      <c r="E85" s="165" t="s">
        <v>130</v>
      </c>
      <c r="F85" s="92"/>
      <c r="G85" s="94"/>
    </row>
    <row r="86" spans="1:7" ht="13.5" customHeight="1" x14ac:dyDescent="0.25">
      <c r="A86" s="91"/>
      <c r="B86" s="92"/>
      <c r="C86" s="165" t="s">
        <v>45</v>
      </c>
      <c r="D86" s="92"/>
      <c r="E86" s="165" t="s">
        <v>138</v>
      </c>
      <c r="F86" s="92"/>
      <c r="G86" s="94"/>
    </row>
    <row r="87" spans="1:7" ht="13.5" customHeight="1" x14ac:dyDescent="0.25">
      <c r="A87" s="91"/>
      <c r="B87" s="92"/>
      <c r="C87" s="165" t="s">
        <v>45</v>
      </c>
      <c r="D87" s="92"/>
      <c r="E87" s="165" t="s">
        <v>135</v>
      </c>
      <c r="F87" s="92"/>
      <c r="G87" s="94"/>
    </row>
    <row r="88" spans="1:7" ht="13.5" customHeight="1" x14ac:dyDescent="0.25">
      <c r="A88" s="91"/>
      <c r="B88" s="92"/>
      <c r="C88" s="165" t="s">
        <v>45</v>
      </c>
      <c r="D88" s="92"/>
      <c r="E88" s="165" t="s">
        <v>139</v>
      </c>
      <c r="F88" s="92"/>
      <c r="G88" s="94"/>
    </row>
    <row r="89" spans="1:7" ht="13.5" customHeight="1" x14ac:dyDescent="0.25">
      <c r="A89" s="91"/>
      <c r="B89" s="92"/>
      <c r="C89" s="165" t="s">
        <v>45</v>
      </c>
      <c r="D89" s="92"/>
      <c r="E89" s="165" t="s">
        <v>134</v>
      </c>
      <c r="F89" s="92"/>
      <c r="G89" s="94"/>
    </row>
    <row r="90" spans="1:7" ht="13.5" customHeight="1" x14ac:dyDescent="0.25">
      <c r="A90" s="91"/>
      <c r="B90" s="92"/>
      <c r="C90" s="165" t="s">
        <v>45</v>
      </c>
      <c r="D90" s="92"/>
      <c r="E90" s="165" t="s">
        <v>140</v>
      </c>
      <c r="F90" s="92"/>
      <c r="G90" s="94"/>
    </row>
    <row r="91" spans="1:7" ht="13.5" customHeight="1" x14ac:dyDescent="0.25">
      <c r="A91" s="91"/>
      <c r="B91" s="92"/>
      <c r="C91" s="165" t="s">
        <v>45</v>
      </c>
      <c r="D91" s="92"/>
      <c r="E91" s="165" t="s">
        <v>127</v>
      </c>
      <c r="F91" s="92"/>
      <c r="G91" s="94"/>
    </row>
    <row r="92" spans="1:7" ht="13.5" customHeight="1" x14ac:dyDescent="0.25">
      <c r="A92" s="91"/>
      <c r="B92" s="92"/>
      <c r="C92" s="165" t="s">
        <v>45</v>
      </c>
      <c r="D92" s="92"/>
      <c r="E92" s="165" t="s">
        <v>141</v>
      </c>
      <c r="F92" s="92"/>
      <c r="G92" s="94"/>
    </row>
    <row r="93" spans="1:7" ht="13.5" customHeight="1" x14ac:dyDescent="0.25">
      <c r="A93" s="91"/>
      <c r="B93" s="92"/>
      <c r="C93" s="165" t="s">
        <v>45</v>
      </c>
      <c r="D93" s="92"/>
      <c r="E93" s="165" t="s">
        <v>177</v>
      </c>
      <c r="F93" s="92"/>
      <c r="G93" s="94"/>
    </row>
    <row r="94" spans="1:7" ht="13.5" customHeight="1" x14ac:dyDescent="0.25">
      <c r="A94" s="91"/>
      <c r="B94" s="92"/>
      <c r="C94" s="165" t="s">
        <v>45</v>
      </c>
      <c r="D94" s="92"/>
      <c r="E94" s="165" t="s">
        <v>133</v>
      </c>
      <c r="F94" s="92"/>
      <c r="G94" s="94"/>
    </row>
    <row r="95" spans="1:7" ht="13.5" customHeight="1" x14ac:dyDescent="0.25">
      <c r="A95" s="91"/>
      <c r="B95" s="92"/>
      <c r="C95" s="165" t="s">
        <v>45</v>
      </c>
      <c r="D95" s="92"/>
      <c r="E95" s="165" t="s">
        <v>143</v>
      </c>
      <c r="F95" s="92"/>
      <c r="G95" s="94"/>
    </row>
    <row r="96" spans="1:7" ht="13.5" customHeight="1" x14ac:dyDescent="0.25">
      <c r="A96" s="91"/>
      <c r="B96" s="92"/>
      <c r="C96" s="165" t="s">
        <v>45</v>
      </c>
      <c r="D96" s="92"/>
      <c r="E96" s="165" t="s">
        <v>144</v>
      </c>
      <c r="F96" s="92"/>
      <c r="G96" s="94"/>
    </row>
    <row r="97" spans="1:10" ht="13.5" customHeight="1" x14ac:dyDescent="0.25">
      <c r="A97" s="91"/>
      <c r="B97" s="92"/>
      <c r="C97" s="165" t="s">
        <v>45</v>
      </c>
      <c r="D97" s="92"/>
      <c r="E97" s="165" t="s">
        <v>145</v>
      </c>
      <c r="F97" s="92"/>
      <c r="G97" s="94"/>
    </row>
    <row r="98" spans="1:10" ht="13.5" customHeight="1" x14ac:dyDescent="0.25">
      <c r="A98" s="91"/>
      <c r="B98" s="92"/>
      <c r="C98" s="93" t="s">
        <v>45</v>
      </c>
      <c r="D98" s="92"/>
      <c r="E98" s="93" t="s">
        <v>160</v>
      </c>
      <c r="F98" s="92"/>
      <c r="G98" s="94"/>
    </row>
    <row r="99" spans="1:10" ht="13.5" customHeight="1" x14ac:dyDescent="0.25">
      <c r="A99" s="91"/>
      <c r="B99" s="92"/>
      <c r="C99" s="93" t="s">
        <v>159</v>
      </c>
      <c r="D99" s="92"/>
      <c r="E99" s="93" t="s">
        <v>118</v>
      </c>
      <c r="F99" s="92"/>
      <c r="G99" s="94"/>
      <c r="J99" s="96"/>
    </row>
    <row r="100" spans="1:10" ht="13.5" customHeight="1" x14ac:dyDescent="0.25">
      <c r="A100" s="91"/>
      <c r="B100" s="92"/>
      <c r="C100" s="93" t="s">
        <v>159</v>
      </c>
      <c r="D100" s="92"/>
      <c r="E100" s="93" t="s">
        <v>134</v>
      </c>
      <c r="F100" s="92"/>
      <c r="G100" s="94"/>
    </row>
    <row r="101" spans="1:10" ht="13.5" customHeight="1" x14ac:dyDescent="0.25">
      <c r="A101" s="91"/>
      <c r="B101" s="92"/>
      <c r="C101" s="93"/>
      <c r="D101" s="92"/>
      <c r="E101" s="93"/>
      <c r="F101" s="92"/>
      <c r="G101" s="94"/>
    </row>
    <row r="102" spans="1:10" ht="13.5" customHeight="1" x14ac:dyDescent="0.25">
      <c r="A102" s="91"/>
      <c r="B102" s="92"/>
      <c r="C102" s="93"/>
      <c r="D102" s="92"/>
      <c r="E102" s="93"/>
      <c r="F102" s="92"/>
      <c r="G102" s="94"/>
    </row>
    <row r="103" spans="1:10" ht="13.5" customHeight="1" thickBot="1" x14ac:dyDescent="0.3">
      <c r="A103" s="97"/>
      <c r="B103" s="98"/>
      <c r="C103" s="93"/>
      <c r="D103" s="98"/>
      <c r="E103" s="93"/>
      <c r="F103" s="98"/>
      <c r="G103" s="99"/>
      <c r="J103" s="100">
        <f>DADOS!D$32</f>
        <v>0</v>
      </c>
    </row>
    <row r="104" spans="1:10" ht="13.5" customHeight="1" thickBot="1" x14ac:dyDescent="0.3">
      <c r="A104" s="67"/>
      <c r="B104" s="35"/>
      <c r="C104" s="35"/>
      <c r="D104" s="68"/>
      <c r="E104" s="35"/>
      <c r="F104" s="101" t="s">
        <v>46</v>
      </c>
      <c r="G104" s="102">
        <f>SUM(G70:G103)</f>
        <v>0</v>
      </c>
      <c r="H104" s="103" t="str">
        <f>IF(J104&gt;J103*0.05,"DIMINUIR VALOR",IF(J104&lt;-J103*0.05,"AUMENTAR VALOR",""))</f>
        <v/>
      </c>
      <c r="J104" s="104">
        <f>G104-J103</f>
        <v>0</v>
      </c>
    </row>
    <row r="105" spans="1:10" ht="66" hidden="1" customHeight="1" thickBot="1" x14ac:dyDescent="0.3">
      <c r="A105" s="78" t="s">
        <v>47</v>
      </c>
      <c r="B105" s="1"/>
      <c r="C105" s="78"/>
      <c r="D105" s="74"/>
      <c r="E105" s="79"/>
      <c r="F105" s="3"/>
      <c r="G105" s="3"/>
      <c r="J105" s="105"/>
    </row>
    <row r="106" spans="1:10" ht="13.5" hidden="1" customHeight="1" x14ac:dyDescent="0.25">
      <c r="A106" s="80" t="s">
        <v>39</v>
      </c>
      <c r="B106" s="53"/>
      <c r="C106" s="80" t="s">
        <v>40</v>
      </c>
      <c r="D106" s="81"/>
      <c r="E106" s="80" t="s">
        <v>41</v>
      </c>
      <c r="F106" s="66"/>
      <c r="G106" s="106" t="s">
        <v>42</v>
      </c>
      <c r="J106" s="105"/>
    </row>
    <row r="107" spans="1:10" ht="13.5" hidden="1" customHeight="1" thickBot="1" x14ac:dyDescent="0.3">
      <c r="A107" s="83" t="s">
        <v>43</v>
      </c>
      <c r="B107" s="107"/>
      <c r="C107" s="83" t="s">
        <v>43</v>
      </c>
      <c r="D107" s="85"/>
      <c r="E107" s="83" t="s">
        <v>44</v>
      </c>
      <c r="F107" s="84"/>
      <c r="G107" s="86"/>
      <c r="J107" s="105"/>
    </row>
    <row r="108" spans="1:10" ht="12.75" hidden="1" customHeight="1" x14ac:dyDescent="0.25">
      <c r="A108" s="108"/>
      <c r="B108" s="109"/>
      <c r="C108" s="110"/>
      <c r="D108" s="109"/>
      <c r="E108" s="110"/>
      <c r="F108" s="109"/>
      <c r="G108" s="111"/>
      <c r="J108" s="105"/>
    </row>
    <row r="109" spans="1:10" ht="12.75" hidden="1" customHeight="1" x14ac:dyDescent="0.25">
      <c r="A109" s="91"/>
      <c r="B109" s="92"/>
      <c r="C109" s="93"/>
      <c r="D109" s="92"/>
      <c r="E109" s="93"/>
      <c r="F109" s="92"/>
      <c r="G109" s="94"/>
      <c r="J109" s="96"/>
    </row>
    <row r="110" spans="1:10" ht="12.75" hidden="1" customHeight="1" x14ac:dyDescent="0.25">
      <c r="A110" s="91"/>
      <c r="B110" s="92"/>
      <c r="C110" s="93"/>
      <c r="D110" s="92"/>
      <c r="E110" s="93"/>
      <c r="F110" s="92"/>
      <c r="G110" s="94"/>
    </row>
    <row r="111" spans="1:10" ht="12.75" hidden="1" customHeight="1" thickBot="1" x14ac:dyDescent="0.3">
      <c r="A111" s="97"/>
      <c r="B111" s="98"/>
      <c r="C111" s="97"/>
      <c r="D111" s="98"/>
      <c r="E111" s="97"/>
      <c r="F111" s="98"/>
      <c r="G111" s="99"/>
      <c r="J111" s="100">
        <f>DADOS!E$32</f>
        <v>0</v>
      </c>
    </row>
    <row r="112" spans="1:10" ht="13.5" hidden="1" customHeight="1" thickBot="1" x14ac:dyDescent="0.3">
      <c r="A112" s="67"/>
      <c r="B112" s="35"/>
      <c r="C112" s="35"/>
      <c r="D112" s="68"/>
      <c r="E112" s="35"/>
      <c r="F112" s="112" t="s">
        <v>48</v>
      </c>
      <c r="G112" s="102">
        <f>SUM(G108:G111)</f>
        <v>0</v>
      </c>
      <c r="H112" s="103" t="str">
        <f>IF(J112&gt;J111*0.05,"DIMINUIR VALOR",IF(J112&lt;-J111*0.05,"AUMENTAR VALOR",""))</f>
        <v/>
      </c>
      <c r="J112" s="104">
        <f>G112-J111</f>
        <v>0</v>
      </c>
    </row>
    <row r="113" spans="1:10" ht="13.5" hidden="1" customHeight="1" thickBot="1" x14ac:dyDescent="0.3">
      <c r="A113" s="78" t="s">
        <v>49</v>
      </c>
      <c r="B113" s="1"/>
      <c r="C113" s="78"/>
      <c r="D113" s="74"/>
      <c r="E113" s="79"/>
      <c r="F113" s="3"/>
      <c r="G113" s="3"/>
      <c r="H113" s="103"/>
      <c r="J113" s="104"/>
    </row>
    <row r="114" spans="1:10" ht="13.5" hidden="1" customHeight="1" x14ac:dyDescent="0.25">
      <c r="A114" s="80" t="s">
        <v>39</v>
      </c>
      <c r="B114" s="53"/>
      <c r="C114" s="80" t="s">
        <v>40</v>
      </c>
      <c r="D114" s="81"/>
      <c r="E114" s="80" t="s">
        <v>41</v>
      </c>
      <c r="F114" s="66"/>
      <c r="G114" s="106" t="s">
        <v>42</v>
      </c>
      <c r="H114" s="103"/>
      <c r="J114" s="104"/>
    </row>
    <row r="115" spans="1:10" ht="13.5" hidden="1" customHeight="1" thickBot="1" x14ac:dyDescent="0.3">
      <c r="A115" s="83" t="s">
        <v>43</v>
      </c>
      <c r="B115" s="107"/>
      <c r="C115" s="83" t="s">
        <v>43</v>
      </c>
      <c r="D115" s="85"/>
      <c r="E115" s="83" t="s">
        <v>44</v>
      </c>
      <c r="F115" s="84"/>
      <c r="G115" s="86"/>
      <c r="H115" s="103"/>
      <c r="J115" s="104"/>
    </row>
    <row r="116" spans="1:10" ht="12.75" hidden="1" customHeight="1" x14ac:dyDescent="0.25">
      <c r="A116" s="108"/>
      <c r="B116" s="109"/>
      <c r="C116" s="110"/>
      <c r="D116" s="109"/>
      <c r="E116" s="110"/>
      <c r="F116" s="109"/>
      <c r="G116" s="111"/>
      <c r="H116" s="103"/>
      <c r="J116" s="104"/>
    </row>
    <row r="117" spans="1:10" ht="12.75" hidden="1" customHeight="1" x14ac:dyDescent="0.25">
      <c r="A117" s="91"/>
      <c r="B117" s="92"/>
      <c r="C117" s="93"/>
      <c r="D117" s="92"/>
      <c r="E117" s="93"/>
      <c r="F117" s="92"/>
      <c r="G117" s="94"/>
      <c r="H117" s="103"/>
      <c r="J117" s="104"/>
    </row>
    <row r="118" spans="1:10" ht="12.75" hidden="1" customHeight="1" x14ac:dyDescent="0.25">
      <c r="A118" s="91"/>
      <c r="B118" s="92"/>
      <c r="C118" s="93"/>
      <c r="D118" s="92"/>
      <c r="E118" s="93"/>
      <c r="F118" s="92"/>
      <c r="G118" s="94"/>
      <c r="H118" s="103"/>
      <c r="J118" s="104"/>
    </row>
    <row r="119" spans="1:10" ht="12.75" hidden="1" customHeight="1" x14ac:dyDescent="0.25">
      <c r="A119" s="91"/>
      <c r="B119" s="92"/>
      <c r="C119" s="93"/>
      <c r="D119" s="92"/>
      <c r="E119" s="93"/>
      <c r="F119" s="92"/>
      <c r="G119" s="94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3"/>
      <c r="B122" s="92"/>
      <c r="C122" s="93"/>
      <c r="D122" s="92"/>
      <c r="E122" s="93"/>
      <c r="F122" s="92"/>
      <c r="G122" s="94"/>
      <c r="H122" s="103"/>
      <c r="J122" s="96"/>
    </row>
    <row r="123" spans="1:10" ht="12.75" hidden="1" customHeight="1" x14ac:dyDescent="0.25">
      <c r="A123" s="93"/>
      <c r="B123" s="92"/>
      <c r="C123" s="93"/>
      <c r="D123" s="92"/>
      <c r="E123" s="93"/>
      <c r="F123" s="92"/>
      <c r="G123" s="94"/>
      <c r="H123" s="103"/>
    </row>
    <row r="124" spans="1:10" ht="12.75" hidden="1" customHeight="1" thickBot="1" x14ac:dyDescent="0.3">
      <c r="A124" s="97"/>
      <c r="B124" s="98"/>
      <c r="C124" s="97"/>
      <c r="D124" s="98"/>
      <c r="E124" s="97"/>
      <c r="F124" s="98"/>
      <c r="G124" s="99"/>
      <c r="H124" s="103"/>
      <c r="J124" s="100">
        <f>DADOS!F$32</f>
        <v>0</v>
      </c>
    </row>
    <row r="125" spans="1:10" ht="13.5" hidden="1" customHeight="1" thickBot="1" x14ac:dyDescent="0.3">
      <c r="A125" s="67"/>
      <c r="B125" s="35"/>
      <c r="C125" s="35"/>
      <c r="D125" s="68"/>
      <c r="E125" s="35"/>
      <c r="F125" s="112" t="s">
        <v>50</v>
      </c>
      <c r="G125" s="102">
        <f>SUM(G116:G124)</f>
        <v>0</v>
      </c>
      <c r="H125" s="103" t="str">
        <f>IF(J125&gt;J124*0.05,"DIMINUIR VALOR",IF(J125&lt;-J124*0.05,"AUMENTAR VALOR",""))</f>
        <v/>
      </c>
      <c r="J125" s="104">
        <f>G125-J124</f>
        <v>0</v>
      </c>
    </row>
    <row r="126" spans="1:10" ht="13.5" hidden="1" customHeight="1" thickBot="1" x14ac:dyDescent="0.3">
      <c r="A126" s="78" t="s">
        <v>51</v>
      </c>
      <c r="B126" s="1"/>
      <c r="C126" s="78"/>
      <c r="D126" s="74"/>
      <c r="E126" s="79"/>
      <c r="F126" s="3"/>
      <c r="G126" s="3"/>
      <c r="H126" s="103"/>
      <c r="J126" s="104"/>
    </row>
    <row r="127" spans="1:10" ht="13.5" hidden="1" customHeight="1" x14ac:dyDescent="0.25">
      <c r="A127" s="80" t="s">
        <v>39</v>
      </c>
      <c r="B127" s="53"/>
      <c r="C127" s="80" t="s">
        <v>40</v>
      </c>
      <c r="D127" s="81"/>
      <c r="E127" s="80" t="s">
        <v>41</v>
      </c>
      <c r="F127" s="66"/>
      <c r="G127" s="106" t="s">
        <v>42</v>
      </c>
      <c r="H127" s="103"/>
      <c r="J127" s="104"/>
    </row>
    <row r="128" spans="1:10" ht="13.5" hidden="1" customHeight="1" thickBot="1" x14ac:dyDescent="0.3">
      <c r="A128" s="83" t="s">
        <v>43</v>
      </c>
      <c r="B128" s="107"/>
      <c r="C128" s="83" t="s">
        <v>43</v>
      </c>
      <c r="D128" s="85"/>
      <c r="E128" s="83" t="s">
        <v>44</v>
      </c>
      <c r="F128" s="84"/>
      <c r="G128" s="86"/>
      <c r="H128" s="103"/>
      <c r="J128" s="104"/>
    </row>
    <row r="129" spans="1:10" ht="12.75" hidden="1" customHeight="1" x14ac:dyDescent="0.25">
      <c r="A129" s="108"/>
      <c r="B129" s="109"/>
      <c r="C129" s="110"/>
      <c r="D129" s="109"/>
      <c r="E129" s="110"/>
      <c r="F129" s="109"/>
      <c r="G129" s="111"/>
      <c r="H129" s="103"/>
      <c r="J129" s="104"/>
    </row>
    <row r="130" spans="1:10" ht="12.75" hidden="1" customHeight="1" x14ac:dyDescent="0.25">
      <c r="A130" s="91"/>
      <c r="B130" s="92"/>
      <c r="C130" s="93"/>
      <c r="D130" s="92"/>
      <c r="E130" s="93"/>
      <c r="F130" s="92"/>
      <c r="G130" s="94"/>
      <c r="H130" s="103"/>
      <c r="J130" s="104"/>
    </row>
    <row r="131" spans="1:10" ht="12.75" hidden="1" customHeight="1" x14ac:dyDescent="0.25">
      <c r="A131" s="91"/>
      <c r="B131" s="92"/>
      <c r="C131" s="93"/>
      <c r="D131" s="92"/>
      <c r="E131" s="93"/>
      <c r="F131" s="92"/>
      <c r="G131" s="94"/>
      <c r="H131" s="103"/>
      <c r="J131" s="104"/>
    </row>
    <row r="132" spans="1:10" ht="12.75" hidden="1" customHeight="1" x14ac:dyDescent="0.25">
      <c r="A132" s="91"/>
      <c r="B132" s="92"/>
      <c r="C132" s="93"/>
      <c r="D132" s="92"/>
      <c r="E132" s="93"/>
      <c r="F132" s="92"/>
      <c r="G132" s="94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113"/>
      <c r="B134" s="114"/>
      <c r="C134" s="115"/>
      <c r="D134" s="114"/>
      <c r="E134" s="115"/>
      <c r="F134" s="114"/>
      <c r="G134" s="116"/>
      <c r="H134" s="103"/>
      <c r="J134" s="96"/>
    </row>
    <row r="135" spans="1:10" ht="12.75" hidden="1" customHeight="1" x14ac:dyDescent="0.25">
      <c r="A135" s="113"/>
      <c r="B135" s="114"/>
      <c r="C135" s="115"/>
      <c r="D135" s="114"/>
      <c r="E135" s="115"/>
      <c r="F135" s="114"/>
      <c r="G135" s="116"/>
      <c r="H135" s="103"/>
    </row>
    <row r="136" spans="1:10" ht="12.75" hidden="1" customHeight="1" thickBot="1" x14ac:dyDescent="0.3">
      <c r="A136" s="97"/>
      <c r="B136" s="98"/>
      <c r="C136" s="97"/>
      <c r="D136" s="98"/>
      <c r="E136" s="97"/>
      <c r="F136" s="98"/>
      <c r="G136" s="99"/>
      <c r="H136" s="103"/>
      <c r="J136" s="100">
        <f>DADOS!G$32</f>
        <v>0</v>
      </c>
    </row>
    <row r="137" spans="1:10" ht="13.5" hidden="1" customHeight="1" thickBot="1" x14ac:dyDescent="0.3">
      <c r="A137" s="67"/>
      <c r="B137" s="35"/>
      <c r="C137" s="35"/>
      <c r="D137" s="68"/>
      <c r="E137" s="35"/>
      <c r="F137" s="112" t="s">
        <v>52</v>
      </c>
      <c r="G137" s="102">
        <f>SUM(G129:G136)</f>
        <v>0</v>
      </c>
      <c r="H137" s="103" t="str">
        <f>IF(J137&gt;J136*0.05,"DIMINUIR VALOR",IF(J137&lt;-J136*0.05,"AUMENTAR VALOR",""))</f>
        <v/>
      </c>
      <c r="J137" s="104">
        <f>G137-J136</f>
        <v>0</v>
      </c>
    </row>
    <row r="138" spans="1:10" ht="13.5" hidden="1" customHeight="1" x14ac:dyDescent="0.25">
      <c r="A138" s="78" t="s">
        <v>53</v>
      </c>
      <c r="B138" s="1"/>
      <c r="C138" s="78"/>
      <c r="D138" s="74"/>
      <c r="E138" s="79"/>
      <c r="F138" s="3"/>
      <c r="G138" s="3"/>
      <c r="H138" s="103"/>
      <c r="J138" s="104"/>
    </row>
    <row r="139" spans="1:10" ht="13.5" hidden="1" customHeight="1" x14ac:dyDescent="0.25">
      <c r="A139" s="80" t="s">
        <v>39</v>
      </c>
      <c r="B139" s="53"/>
      <c r="C139" s="80" t="s">
        <v>40</v>
      </c>
      <c r="D139" s="81"/>
      <c r="E139" s="80" t="s">
        <v>41</v>
      </c>
      <c r="F139" s="66"/>
      <c r="G139" s="106" t="s">
        <v>42</v>
      </c>
      <c r="H139" s="103"/>
      <c r="J139" s="104"/>
    </row>
    <row r="140" spans="1:10" ht="13.5" hidden="1" customHeight="1" x14ac:dyDescent="0.25">
      <c r="A140" s="83" t="s">
        <v>43</v>
      </c>
      <c r="B140" s="107"/>
      <c r="C140" s="83" t="s">
        <v>43</v>
      </c>
      <c r="D140" s="85"/>
      <c r="E140" s="83" t="s">
        <v>44</v>
      </c>
      <c r="F140" s="84"/>
      <c r="G140" s="86"/>
      <c r="H140" s="103"/>
      <c r="J140" s="104"/>
    </row>
    <row r="141" spans="1:10" ht="12.75" hidden="1" customHeight="1" x14ac:dyDescent="0.25">
      <c r="A141" s="110"/>
      <c r="B141" s="109"/>
      <c r="C141" s="110"/>
      <c r="D141" s="109"/>
      <c r="E141" s="110"/>
      <c r="F141" s="109"/>
      <c r="G141" s="111"/>
      <c r="H141" s="103"/>
      <c r="J141" s="104"/>
    </row>
    <row r="142" spans="1:10" ht="12.75" hidden="1" customHeight="1" x14ac:dyDescent="0.25">
      <c r="A142" s="97"/>
      <c r="B142" s="98"/>
      <c r="C142" s="97"/>
      <c r="D142" s="98"/>
      <c r="E142" s="97"/>
      <c r="F142" s="98"/>
      <c r="G142" s="99"/>
      <c r="H142" s="103"/>
      <c r="J142" s="104"/>
    </row>
    <row r="143" spans="1:10" ht="13.5" hidden="1" customHeight="1" x14ac:dyDescent="0.25">
      <c r="A143" s="67"/>
      <c r="B143" s="35"/>
      <c r="C143" s="35"/>
      <c r="D143" s="68"/>
      <c r="E143" s="35"/>
      <c r="F143" s="117" t="s">
        <v>54</v>
      </c>
      <c r="G143" s="118">
        <f>SUM(G141:G142)</f>
        <v>0</v>
      </c>
      <c r="H143" s="103"/>
      <c r="J143" s="104"/>
    </row>
    <row r="144" spans="1:10" ht="13.5" hidden="1" customHeight="1" thickBot="1" x14ac:dyDescent="0.3">
      <c r="A144" s="78" t="s">
        <v>55</v>
      </c>
      <c r="B144" s="1"/>
      <c r="C144" s="78"/>
      <c r="D144" s="74"/>
      <c r="E144" s="79"/>
      <c r="F144" s="3"/>
      <c r="G144" s="3"/>
      <c r="H144" s="103"/>
      <c r="J144" s="104"/>
    </row>
    <row r="145" spans="1:10" ht="13.5" hidden="1" customHeight="1" x14ac:dyDescent="0.25">
      <c r="A145" s="80" t="s">
        <v>39</v>
      </c>
      <c r="B145" s="53"/>
      <c r="C145" s="80" t="s">
        <v>40</v>
      </c>
      <c r="D145" s="81"/>
      <c r="E145" s="80" t="s">
        <v>41</v>
      </c>
      <c r="F145" s="66"/>
      <c r="G145" s="106" t="s">
        <v>42</v>
      </c>
      <c r="H145" s="103"/>
      <c r="J145" s="104"/>
    </row>
    <row r="146" spans="1:10" ht="13.5" hidden="1" customHeight="1" thickBot="1" x14ac:dyDescent="0.3">
      <c r="A146" s="83" t="s">
        <v>43</v>
      </c>
      <c r="B146" s="107"/>
      <c r="C146" s="83" t="s">
        <v>43</v>
      </c>
      <c r="D146" s="85"/>
      <c r="E146" s="83" t="s">
        <v>44</v>
      </c>
      <c r="F146" s="84"/>
      <c r="G146" s="86"/>
      <c r="H146" s="103"/>
      <c r="J146" s="104"/>
    </row>
    <row r="147" spans="1:10" ht="12.75" hidden="1" customHeight="1" x14ac:dyDescent="0.25">
      <c r="A147" s="108"/>
      <c r="B147" s="109"/>
      <c r="C147" s="110"/>
      <c r="D147" s="109"/>
      <c r="E147" s="110"/>
      <c r="F147" s="109"/>
      <c r="G147" s="111"/>
      <c r="H147" s="103"/>
      <c r="J147" s="96"/>
    </row>
    <row r="148" spans="1:10" ht="12.75" hidden="1" customHeight="1" x14ac:dyDescent="0.25">
      <c r="A148" s="91"/>
      <c r="B148" s="92"/>
      <c r="C148" s="93"/>
      <c r="D148" s="92"/>
      <c r="E148" s="93"/>
      <c r="F148" s="92"/>
      <c r="G148" s="94"/>
      <c r="H148" s="103"/>
    </row>
    <row r="149" spans="1:10" ht="12.75" hidden="1" customHeight="1" x14ac:dyDescent="0.25">
      <c r="A149" s="93"/>
      <c r="B149" s="92"/>
      <c r="C149" s="93"/>
      <c r="D149" s="92"/>
      <c r="E149" s="93"/>
      <c r="F149" s="92"/>
      <c r="G149" s="94"/>
      <c r="H149" s="103"/>
      <c r="J149" s="100">
        <f>DADOS!I$32</f>
        <v>0</v>
      </c>
    </row>
    <row r="150" spans="1:10" ht="12.75" hidden="1" customHeight="1" x14ac:dyDescent="0.25">
      <c r="A150" s="93"/>
      <c r="B150" s="92"/>
      <c r="C150" s="93"/>
      <c r="D150" s="92"/>
      <c r="E150" s="93"/>
      <c r="F150" s="92"/>
      <c r="G150" s="94"/>
      <c r="H150" s="103" t="str">
        <f>IF(J150&gt;J149*0.05,"DIMINUIR VALOR",IF(J150&lt;-J149*0.05,"AUMENTAR VALOR",""))</f>
        <v/>
      </c>
      <c r="J150" s="104">
        <f>G152-J149</f>
        <v>0</v>
      </c>
    </row>
    <row r="151" spans="1:10" ht="12.75" hidden="1" customHeight="1" thickBot="1" x14ac:dyDescent="0.3">
      <c r="A151" s="97"/>
      <c r="B151" s="98"/>
      <c r="C151" s="97"/>
      <c r="D151" s="98"/>
      <c r="E151" s="97"/>
      <c r="F151" s="98"/>
      <c r="G151" s="99"/>
      <c r="H151" s="103"/>
      <c r="J151" s="119"/>
    </row>
    <row r="152" spans="1:10" ht="13.5" hidden="1" customHeight="1" thickBot="1" x14ac:dyDescent="0.3">
      <c r="A152" s="67"/>
      <c r="B152" s="35"/>
      <c r="C152" s="35"/>
      <c r="D152" s="68"/>
      <c r="E152" s="35"/>
      <c r="F152" s="112" t="s">
        <v>56</v>
      </c>
      <c r="G152" s="102">
        <f>SUM(G147:G151)</f>
        <v>0</v>
      </c>
      <c r="H152" s="103"/>
      <c r="J152" s="100">
        <f>DADOS!J$32</f>
        <v>0</v>
      </c>
    </row>
    <row r="153" spans="1:10" ht="13.5" hidden="1" customHeight="1" thickBot="1" x14ac:dyDescent="0.3">
      <c r="A153" s="67"/>
      <c r="B153" s="35"/>
      <c r="C153" s="35"/>
      <c r="D153" s="35"/>
      <c r="E153" s="35"/>
      <c r="F153" s="101" t="s">
        <v>57</v>
      </c>
      <c r="G153" s="102">
        <f>SUM(G152+G143+G137+G125+G112)</f>
        <v>0</v>
      </c>
      <c r="H153" s="103" t="str">
        <f>IF(J153&gt;J152*0.05,"DIMINUIR VALOR",IF(J153&lt;-J152*0.05,"AUMENTAR VALOR",""))</f>
        <v/>
      </c>
      <c r="J153" s="104">
        <f>G153-J152</f>
        <v>0</v>
      </c>
    </row>
    <row r="154" spans="1:10" ht="13.5" hidden="1" customHeight="1" thickBot="1" x14ac:dyDescent="0.3">
      <c r="A154" s="43"/>
      <c r="B154" s="45"/>
      <c r="C154" s="45"/>
      <c r="D154" s="45"/>
      <c r="E154" s="45"/>
      <c r="F154" s="120" t="s">
        <v>58</v>
      </c>
      <c r="G154" s="121">
        <f>SUM(G153+G104)</f>
        <v>0</v>
      </c>
      <c r="H154" s="103" t="str">
        <f>IF(G154&gt;J154,"DIMINUIR VALOR",IF(G154&lt;J154,"AUMENTAR VALOR",""))</f>
        <v/>
      </c>
      <c r="J154" s="119">
        <f>J103+J152</f>
        <v>0</v>
      </c>
    </row>
    <row r="155" spans="1:10" ht="27" customHeight="1" x14ac:dyDescent="0.25">
      <c r="A155" s="190" t="s">
        <v>59</v>
      </c>
      <c r="B155" s="190"/>
      <c r="C155" s="190"/>
      <c r="D155" s="190"/>
      <c r="E155" s="190"/>
      <c r="F155" s="190"/>
      <c r="G155" s="190"/>
      <c r="H155" s="103"/>
      <c r="J155" s="104"/>
    </row>
    <row r="156" spans="1:10" ht="13.5" customHeight="1" x14ac:dyDescent="0.25">
      <c r="B156" s="76" t="s">
        <v>60</v>
      </c>
      <c r="C156" t="str">
        <f>C47</f>
        <v>24 de janeiro de 2022.</v>
      </c>
      <c r="H156" s="103"/>
      <c r="J156" s="104"/>
    </row>
    <row r="157" spans="1:10" ht="18.75" customHeight="1" x14ac:dyDescent="0.25">
      <c r="H157" s="103"/>
      <c r="J157" s="104"/>
    </row>
    <row r="158" spans="1:10" ht="11.25" customHeight="1" x14ac:dyDescent="0.25">
      <c r="H158" s="103"/>
      <c r="J158" s="104"/>
    </row>
    <row r="159" spans="1:10" x14ac:dyDescent="0.25">
      <c r="H159" s="103"/>
      <c r="J159" s="104"/>
    </row>
    <row r="160" spans="1:10" hidden="1" x14ac:dyDescent="0.25"/>
    <row r="161" spans="1:7" hidden="1" x14ac:dyDescent="0.25"/>
    <row r="162" spans="1:7" hidden="1" x14ac:dyDescent="0.25"/>
    <row r="163" spans="1:7" hidden="1" x14ac:dyDescent="0.25"/>
    <row r="169" spans="1:7" x14ac:dyDescent="0.25">
      <c r="B169" s="9"/>
    </row>
    <row r="170" spans="1:7" x14ac:dyDescent="0.25">
      <c r="B170" s="9"/>
    </row>
    <row r="171" spans="1:7" ht="15.75" x14ac:dyDescent="0.25">
      <c r="A171" s="122" t="s">
        <v>61</v>
      </c>
      <c r="B171" s="123"/>
      <c r="C171" s="122"/>
      <c r="D171" s="124"/>
      <c r="E171" s="3"/>
      <c r="F171" s="3"/>
      <c r="G171" s="3"/>
    </row>
    <row r="172" spans="1:7" x14ac:dyDescent="0.25">
      <c r="B172" s="9"/>
    </row>
    <row r="173" spans="1:7" x14ac:dyDescent="0.25">
      <c r="B173" s="7"/>
    </row>
    <row r="174" spans="1:7" x14ac:dyDescent="0.25">
      <c r="A174" s="10" t="s">
        <v>62</v>
      </c>
      <c r="B174" s="10"/>
      <c r="C174" s="10"/>
      <c r="D174" s="10"/>
      <c r="E174" s="10"/>
    </row>
    <row r="175" spans="1:7" x14ac:dyDescent="0.25">
      <c r="A175" t="s">
        <v>63</v>
      </c>
    </row>
    <row r="176" spans="1:7" x14ac:dyDescent="0.25">
      <c r="A176" s="12">
        <f>C16</f>
        <v>12</v>
      </c>
      <c r="B176" s="125" t="s">
        <v>64</v>
      </c>
      <c r="C176" t="str">
        <f>A13</f>
        <v>TERMO DE COLABORAÇÃO</v>
      </c>
      <c r="D176" s="10"/>
      <c r="E176" s="10" t="str">
        <f>D13</f>
        <v>169/2024</v>
      </c>
      <c r="F176" s="12" t="str">
        <f>E13</f>
        <v>ADITAMENTO</v>
      </c>
      <c r="G176" s="11">
        <f>F13</f>
        <v>0</v>
      </c>
    </row>
    <row r="177" spans="1:4" x14ac:dyDescent="0.25">
      <c r="A177" s="10"/>
    </row>
    <row r="178" spans="1:4" x14ac:dyDescent="0.25">
      <c r="A178" s="10"/>
      <c r="B178" s="12" t="s">
        <v>60</v>
      </c>
      <c r="C178" s="10" t="str">
        <f>C47</f>
        <v>24 de janeiro de 2022.</v>
      </c>
      <c r="D178" s="12"/>
    </row>
    <row r="179" spans="1:4" x14ac:dyDescent="0.25">
      <c r="A179" s="10"/>
    </row>
    <row r="180" spans="1:4" x14ac:dyDescent="0.25">
      <c r="A180" s="10"/>
    </row>
    <row r="182" spans="1:4" x14ac:dyDescent="0.25">
      <c r="A182" s="10"/>
    </row>
    <row r="186" spans="1:4" x14ac:dyDescent="0.25">
      <c r="C186" s="12"/>
      <c r="D186" s="12"/>
    </row>
  </sheetData>
  <sheetProtection algorithmName="SHA-512" hashValue="Wwis7xwAN3tW4Rn2YMzh3Ry9LMGUuFnSZ5CwIwTvYPUCjQf2k/aGn9Gh2amsCwqreROjXvd4abc3OPw93wnB/g==" saltValue="lEYrjCn8eEzHoZ3fofOmeQ==" spinCount="100000" sheet="1" objects="1" scenarios="1" selectLockedCells="1" selectUnlockedCells="1"/>
  <mergeCells count="6">
    <mergeCell ref="A155:G155"/>
    <mergeCell ref="A18:B19"/>
    <mergeCell ref="C18:D19"/>
    <mergeCell ref="E18:E19"/>
    <mergeCell ref="F18:F19"/>
    <mergeCell ref="A45:G45"/>
  </mergeCells>
  <conditionalFormatting sqref="A30">
    <cfRule type="cellIs" dxfId="34" priority="1" operator="notEqual">
      <formula>$D$20</formula>
    </cfRule>
    <cfRule type="cellIs" dxfId="33" priority="2" operator="notEqual">
      <formula>$G$26</formula>
    </cfRule>
  </conditionalFormatting>
  <conditionalFormatting sqref="G20">
    <cfRule type="cellIs" dxfId="32" priority="3" operator="notEqual">
      <formula>$D$20</formula>
    </cfRule>
  </conditionalFormatting>
  <conditionalFormatting sqref="J104">
    <cfRule type="cellIs" dxfId="31" priority="22" operator="notBetween">
      <formula>$J$103*0.05</formula>
      <formula>-$J$103*0.05</formula>
    </cfRule>
    <cfRule type="cellIs" dxfId="30" priority="23" operator="greaterThan">
      <formula>$J$103*0.05</formula>
    </cfRule>
    <cfRule type="cellIs" priority="24" operator="greaterThan">
      <formula>$J$103*0.05</formula>
    </cfRule>
  </conditionalFormatting>
  <conditionalFormatting sqref="J112">
    <cfRule type="cellIs" dxfId="29" priority="14" operator="notBetween">
      <formula>$J$103*0.05</formula>
      <formula>-$J$103*0.05</formula>
    </cfRule>
    <cfRule type="cellIs" dxfId="28" priority="15" operator="greaterThan">
      <formula>$J$103*0.05</formula>
    </cfRule>
    <cfRule type="cellIs" priority="16" operator="greaterThan">
      <formula>$J$103*0.05</formula>
    </cfRule>
  </conditionalFormatting>
  <conditionalFormatting sqref="J113:J121 J126:J133 J138:J146 J155:J159">
    <cfRule type="cellIs" dxfId="27" priority="25" operator="notEqual">
      <formula>"""0"""</formula>
    </cfRule>
  </conditionalFormatting>
  <conditionalFormatting sqref="J125">
    <cfRule type="cellIs" dxfId="26" priority="11" operator="notBetween">
      <formula>$J$103*0.05</formula>
      <formula>-$J$103*0.05</formula>
    </cfRule>
    <cfRule type="cellIs" dxfId="25" priority="12" operator="greaterThan">
      <formula>$J$103*0.05</formula>
    </cfRule>
    <cfRule type="cellIs" priority="13" operator="greaterThan">
      <formula>$J$103*0.05</formula>
    </cfRule>
  </conditionalFormatting>
  <conditionalFormatting sqref="J137">
    <cfRule type="cellIs" dxfId="24" priority="8" operator="notBetween">
      <formula>$J$103*0.05</formula>
      <formula>-$J$103*0.05</formula>
    </cfRule>
    <cfRule type="cellIs" dxfId="23" priority="9" operator="greaterThan">
      <formula>$J$103*0.05</formula>
    </cfRule>
    <cfRule type="cellIs" priority="10" operator="greaterThan">
      <formula>$J$103*0.05</formula>
    </cfRule>
  </conditionalFormatting>
  <conditionalFormatting sqref="J150">
    <cfRule type="cellIs" dxfId="22" priority="5" operator="notBetween">
      <formula>$J$103*0.05</formula>
      <formula>-$J$103*0.05</formula>
    </cfRule>
    <cfRule type="cellIs" dxfId="21" priority="6" operator="greaterThan">
      <formula>$J$103*0.05</formula>
    </cfRule>
    <cfRule type="cellIs" priority="7" operator="greaterThan">
      <formula>$J$103*0.05</formula>
    </cfRule>
  </conditionalFormatting>
  <conditionalFormatting sqref="J153">
    <cfRule type="cellIs" dxfId="20" priority="17" operator="notBetween">
      <formula>$J$103*0.05</formula>
      <formula>-$J$103*0.05</formula>
    </cfRule>
    <cfRule type="cellIs" dxfId="19" priority="18" operator="greaterThan">
      <formula>$J$103*0.05</formula>
    </cfRule>
    <cfRule type="cellIs" priority="19" operator="greaterThan">
      <formula>$J$103*0.05</formula>
    </cfRule>
  </conditionalFormatting>
  <conditionalFormatting sqref="J154">
    <cfRule type="cellIs" dxfId="18" priority="4" operator="notEqual">
      <formula>$G$154</formula>
    </cfRule>
  </conditionalFormatting>
  <pageMargins left="0.62992125984251968" right="0.23622047244094491" top="0.78740157480314965" bottom="0.55118110236220474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Q570"/>
  <sheetViews>
    <sheetView showWhiteSpace="0" topLeftCell="A173" zoomScaleNormal="100" workbookViewId="0">
      <selection activeCell="D191" sqref="D191"/>
    </sheetView>
  </sheetViews>
  <sheetFormatPr defaultRowHeight="15" x14ac:dyDescent="0.25"/>
  <cols>
    <col min="1" max="1" width="12.5703125" customWidth="1"/>
    <col min="2" max="2" width="2.570312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hidden="1" customHeight="1" x14ac:dyDescent="0.25">
      <c r="B6" s="7"/>
      <c r="E6" s="8"/>
      <c r="F6" s="9"/>
    </row>
    <row r="7" spans="1:7" ht="3" hidden="1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hidden="1" customHeight="1" x14ac:dyDescent="0.25">
      <c r="B14" s="9"/>
      <c r="F14" s="9"/>
    </row>
    <row r="15" spans="1:7" ht="3" hidden="1" customHeight="1" x14ac:dyDescent="0.25"/>
    <row r="16" spans="1:7" ht="16.5" thickBot="1" x14ac:dyDescent="0.3">
      <c r="A16" s="13" t="s">
        <v>1</v>
      </c>
      <c r="B16" s="13"/>
      <c r="C16" s="14" t="s">
        <v>150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8"/>
      <c r="C18" s="191" t="s">
        <v>4</v>
      </c>
      <c r="D18" s="198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9"/>
      <c r="B19" s="200"/>
      <c r="C19" s="199"/>
      <c r="D19" s="200"/>
      <c r="E19" s="196"/>
      <c r="F19" s="196"/>
      <c r="G19" s="21" t="s">
        <v>8</v>
      </c>
    </row>
    <row r="20" spans="1:7" ht="15.75" thickBot="1" x14ac:dyDescent="0.3">
      <c r="A20" s="33" t="str">
        <f>'Parcela 10'!A$20</f>
        <v>Municipal</v>
      </c>
      <c r="B20" s="22"/>
      <c r="C20" s="23"/>
      <c r="D20" s="153">
        <f>DADOS!C21</f>
        <v>116162</v>
      </c>
      <c r="E20" s="167" t="str">
        <f>'Parcela 10'!E$20</f>
        <v>000001</v>
      </c>
      <c r="F20" s="168">
        <f>'Parcela 10'!F$20</f>
        <v>45681</v>
      </c>
      <c r="G20" s="41">
        <f>'Parcela 10'!G$20</f>
        <v>116162</v>
      </c>
    </row>
    <row r="21" spans="1:7" ht="15.75" thickBot="1" x14ac:dyDescent="0.3">
      <c r="A21" s="33" t="str">
        <f>'Parcela 11'!A$20</f>
        <v>Municipal</v>
      </c>
      <c r="B21" s="22"/>
      <c r="C21" s="23"/>
      <c r="D21" s="153">
        <f>DADOS!C22</f>
        <v>116162</v>
      </c>
      <c r="E21" s="167" t="str">
        <f>'Parcela 11'!E$20</f>
        <v>000001</v>
      </c>
      <c r="F21" s="168">
        <f>'Parcela 11'!F$20</f>
        <v>45713</v>
      </c>
      <c r="G21" s="41">
        <f>'Parcela 11'!G$20</f>
        <v>116162</v>
      </c>
    </row>
    <row r="22" spans="1:7" ht="15.75" thickBot="1" x14ac:dyDescent="0.3">
      <c r="A22" s="33" t="str">
        <f>'Parcela 12'!A$20</f>
        <v>Municipal</v>
      </c>
      <c r="B22" s="22"/>
      <c r="C22" s="23"/>
      <c r="D22" s="153">
        <f>DADOS!C23</f>
        <v>57819.700000000004</v>
      </c>
      <c r="E22" s="167" t="str">
        <f>'Parcela 12'!E$20</f>
        <v>000001</v>
      </c>
      <c r="F22" s="168">
        <f>'Parcela 12'!F$20</f>
        <v>45741</v>
      </c>
      <c r="G22" s="41">
        <f>'Parcela 12'!G$20</f>
        <v>57819.7</v>
      </c>
    </row>
    <row r="23" spans="1:7" ht="15.75" hidden="1" thickBot="1" x14ac:dyDescent="0.3">
      <c r="A23" s="33" t="str">
        <f>'Parcela 4'!A$20</f>
        <v>Municipal</v>
      </c>
      <c r="B23" s="22"/>
      <c r="C23" s="23"/>
      <c r="D23" s="153">
        <f>DADOS!C24</f>
        <v>0</v>
      </c>
      <c r="E23" s="167">
        <f>'Parcela 4'!E$20</f>
        <v>0</v>
      </c>
      <c r="F23" s="168">
        <f>'Parcela 4'!F$20</f>
        <v>0</v>
      </c>
      <c r="G23" s="41">
        <f>'Parcela 4'!G$20</f>
        <v>0</v>
      </c>
    </row>
    <row r="24" spans="1:7" ht="15.75" hidden="1" thickBot="1" x14ac:dyDescent="0.3">
      <c r="A24" s="33" t="str">
        <f>'Parcela 5'!A$20</f>
        <v>Municipal</v>
      </c>
      <c r="B24" s="22"/>
      <c r="C24" s="23"/>
      <c r="D24" s="153">
        <f>DADOS!C25</f>
        <v>0</v>
      </c>
      <c r="E24" s="167">
        <f>'Parcela 5'!E$20</f>
        <v>0</v>
      </c>
      <c r="F24" s="168">
        <f>'Parcela 5'!F$20</f>
        <v>0</v>
      </c>
      <c r="G24" s="41">
        <f>'Parcela 5'!G$20</f>
        <v>0</v>
      </c>
    </row>
    <row r="25" spans="1:7" ht="15.75" hidden="1" thickBot="1" x14ac:dyDescent="0.3">
      <c r="A25" s="33" t="str">
        <f>'Parcela 6'!A$20</f>
        <v>Municipal</v>
      </c>
      <c r="B25" s="22"/>
      <c r="C25" s="23"/>
      <c r="D25" s="153">
        <f>DADOS!C26</f>
        <v>0</v>
      </c>
      <c r="E25" s="167">
        <f>'Parcela 6'!E$20</f>
        <v>0</v>
      </c>
      <c r="F25" s="168">
        <f>'Parcela 6'!F$20</f>
        <v>0</v>
      </c>
      <c r="G25" s="41">
        <f>'Parcela 6'!G$20</f>
        <v>0</v>
      </c>
    </row>
    <row r="26" spans="1:7" ht="15.75" hidden="1" thickBot="1" x14ac:dyDescent="0.3">
      <c r="A26" s="33" t="str">
        <f>'Parcela 7'!A$20</f>
        <v>Municipal</v>
      </c>
      <c r="B26" s="22"/>
      <c r="C26" s="23"/>
      <c r="D26" s="153">
        <f>DADOS!C27</f>
        <v>0</v>
      </c>
      <c r="E26" s="167">
        <f>'Parcela 7'!E$20</f>
        <v>0</v>
      </c>
      <c r="F26" s="168">
        <f>'Parcela 7'!F$20</f>
        <v>0</v>
      </c>
      <c r="G26" s="41">
        <f>'Parcela 7'!G$20</f>
        <v>0</v>
      </c>
    </row>
    <row r="27" spans="1:7" ht="15.75" hidden="1" thickBot="1" x14ac:dyDescent="0.3">
      <c r="A27" s="33" t="str">
        <f>'Parcela 8'!A$20</f>
        <v>Municipal</v>
      </c>
      <c r="B27" s="22"/>
      <c r="C27" s="23"/>
      <c r="D27" s="153">
        <f>DADOS!C28</f>
        <v>0</v>
      </c>
      <c r="E27" s="167">
        <f>'Parcela 8'!E$20</f>
        <v>0</v>
      </c>
      <c r="F27" s="168">
        <f>'Parcela 8'!F$20</f>
        <v>0</v>
      </c>
      <c r="G27" s="41">
        <f>'Parcela 8'!G$20</f>
        <v>0</v>
      </c>
    </row>
    <row r="28" spans="1:7" ht="15.75" hidden="1" thickBot="1" x14ac:dyDescent="0.3">
      <c r="A28" s="33" t="str">
        <f>'Parcela 9'!A$20</f>
        <v>Municipal</v>
      </c>
      <c r="B28" s="22"/>
      <c r="C28" s="23"/>
      <c r="D28" s="153">
        <f>DADOS!C29</f>
        <v>0</v>
      </c>
      <c r="E28" s="167">
        <f>'Parcela 9'!E$20</f>
        <v>0</v>
      </c>
      <c r="F28" s="168">
        <f>'Parcela 9'!F$20</f>
        <v>0</v>
      </c>
      <c r="G28" s="41">
        <f>'Parcela 9'!G$20</f>
        <v>0</v>
      </c>
    </row>
    <row r="29" spans="1:7" ht="15.75" hidden="1" thickBot="1" x14ac:dyDescent="0.3">
      <c r="A29" s="33" t="str">
        <f>'0'!A$20</f>
        <v>Municipal</v>
      </c>
      <c r="B29" s="22"/>
      <c r="C29" s="23"/>
      <c r="D29" s="153">
        <f>DADOS!C30</f>
        <v>0</v>
      </c>
      <c r="E29" s="167">
        <f>'0'!E$20</f>
        <v>0</v>
      </c>
      <c r="F29" s="168">
        <f>'0'!F$20</f>
        <v>0</v>
      </c>
      <c r="G29" s="41">
        <f>'0'!G$20</f>
        <v>0</v>
      </c>
    </row>
    <row r="30" spans="1:7" ht="15.75" hidden="1" thickBot="1" x14ac:dyDescent="0.3">
      <c r="A30" s="33" t="str">
        <f>'00'!A$20</f>
        <v>Municipal</v>
      </c>
      <c r="B30" s="22"/>
      <c r="C30" s="23"/>
      <c r="D30" s="153">
        <f>DADOS!C31</f>
        <v>0</v>
      </c>
      <c r="E30" s="167">
        <f>'00'!E$20</f>
        <v>0</v>
      </c>
      <c r="F30" s="168">
        <f>'00'!F$20</f>
        <v>0</v>
      </c>
      <c r="G30" s="41">
        <f>'00'!G$20</f>
        <v>0</v>
      </c>
    </row>
    <row r="31" spans="1:7" ht="15.75" hidden="1" thickBot="1" x14ac:dyDescent="0.3">
      <c r="A31" s="33" t="str">
        <f>'000'!A$20</f>
        <v>Municipal</v>
      </c>
      <c r="B31" s="22"/>
      <c r="C31" s="23"/>
      <c r="D31" s="153">
        <f>DADOS!C32</f>
        <v>0</v>
      </c>
      <c r="E31" s="167">
        <f>'000'!E$20</f>
        <v>0</v>
      </c>
      <c r="F31" s="168">
        <f>'000'!F$20</f>
        <v>0</v>
      </c>
      <c r="G31" s="41">
        <f>'000'!G$20</f>
        <v>0</v>
      </c>
    </row>
    <row r="32" spans="1:7" ht="15.75" thickBot="1" x14ac:dyDescent="0.3">
      <c r="A32" s="33"/>
      <c r="B32" s="34"/>
      <c r="C32" s="35"/>
      <c r="D32" s="35"/>
      <c r="E32" s="35"/>
      <c r="F32" s="36" t="s">
        <v>10</v>
      </c>
      <c r="G32" s="41">
        <f>'Parcela 10'!G24+'Parcela 11'!G24+'Parcela 12'!G24</f>
        <v>0</v>
      </c>
    </row>
    <row r="33" spans="1:7" ht="15.75" hidden="1" thickBot="1" x14ac:dyDescent="0.3">
      <c r="A33" s="37"/>
      <c r="B33" s="38"/>
      <c r="C33" s="39"/>
      <c r="D33" s="39"/>
      <c r="E33" s="39"/>
      <c r="F33" s="40" t="s">
        <v>11</v>
      </c>
      <c r="G33" s="41"/>
    </row>
    <row r="34" spans="1:7" ht="15.75" thickBot="1" x14ac:dyDescent="0.3">
      <c r="A34" s="33"/>
      <c r="B34" s="34"/>
      <c r="C34" s="35"/>
      <c r="D34" s="35"/>
      <c r="E34" s="35"/>
      <c r="F34" s="42" t="s">
        <v>12</v>
      </c>
      <c r="G34" s="41">
        <f>SUM(G20:G33)</f>
        <v>290143.7</v>
      </c>
    </row>
    <row r="35" spans="1:7" ht="15.75" hidden="1" thickBot="1" x14ac:dyDescent="0.3">
      <c r="A35" s="43"/>
      <c r="B35" s="44"/>
      <c r="C35" s="45"/>
      <c r="D35" s="45"/>
      <c r="E35" s="45"/>
      <c r="F35" s="46" t="s">
        <v>13</v>
      </c>
      <c r="G35" s="41"/>
    </row>
    <row r="36" spans="1:7" x14ac:dyDescent="0.25">
      <c r="A36" s="47" t="s">
        <v>14</v>
      </c>
      <c r="B36" s="48"/>
      <c r="F36" s="9"/>
    </row>
    <row r="37" spans="1:7" x14ac:dyDescent="0.25">
      <c r="A37" s="47" t="s">
        <v>15</v>
      </c>
      <c r="B37" s="49"/>
      <c r="F37" s="9"/>
    </row>
    <row r="38" spans="1:7" x14ac:dyDescent="0.25">
      <c r="A38" s="50">
        <f>G34</f>
        <v>290143.7</v>
      </c>
      <c r="B38" s="47" t="s">
        <v>195</v>
      </c>
      <c r="C38" s="155"/>
      <c r="D38" s="155"/>
      <c r="E38" s="155"/>
      <c r="F38" s="48"/>
    </row>
    <row r="39" spans="1:7" ht="3" customHeight="1" thickBot="1" x14ac:dyDescent="0.3">
      <c r="A39" s="47"/>
      <c r="C39" s="96"/>
      <c r="D39" s="51"/>
      <c r="E39" s="47"/>
      <c r="F39" s="155"/>
    </row>
    <row r="40" spans="1:7" ht="15.75" thickBot="1" x14ac:dyDescent="0.3">
      <c r="A40" s="53" t="s">
        <v>17</v>
      </c>
      <c r="B40" s="53"/>
      <c r="C40" s="53"/>
      <c r="D40" s="53"/>
      <c r="E40" s="17"/>
      <c r="F40" s="17"/>
      <c r="G40" s="54"/>
    </row>
    <row r="41" spans="1:7" ht="14.25" customHeight="1" x14ac:dyDescent="0.25">
      <c r="A41" s="55" t="s">
        <v>18</v>
      </c>
      <c r="B41" s="56"/>
      <c r="C41" s="57"/>
      <c r="D41" s="55" t="s">
        <v>19</v>
      </c>
      <c r="E41" s="57"/>
      <c r="F41" s="58" t="s">
        <v>20</v>
      </c>
      <c r="G41" s="59" t="s">
        <v>7</v>
      </c>
    </row>
    <row r="42" spans="1:7" ht="14.25" customHeight="1" thickBot="1" x14ac:dyDescent="0.3">
      <c r="A42" s="60" t="s">
        <v>21</v>
      </c>
      <c r="B42" s="61"/>
      <c r="C42" s="62"/>
      <c r="D42" s="63" t="s">
        <v>22</v>
      </c>
      <c r="E42" s="64"/>
      <c r="F42" s="21" t="s">
        <v>23</v>
      </c>
      <c r="G42" s="65" t="s">
        <v>24</v>
      </c>
    </row>
    <row r="43" spans="1:7" ht="15.75" thickBot="1" x14ac:dyDescent="0.3">
      <c r="A43" s="163" t="str">
        <f>'Parcela 10'!A35</f>
        <v>RECURSOS HUMANOS</v>
      </c>
      <c r="B43" s="18"/>
      <c r="C43" s="19"/>
      <c r="D43" s="157" t="s">
        <v>184</v>
      </c>
      <c r="E43" s="66"/>
      <c r="F43" s="158" t="str">
        <f>A20</f>
        <v>Municipal</v>
      </c>
      <c r="G43" s="41">
        <f>G540</f>
        <v>290143.7</v>
      </c>
    </row>
    <row r="44" spans="1:7" ht="15.75" hidden="1" thickBot="1" x14ac:dyDescent="0.3">
      <c r="A44" s="156" t="str">
        <f>'Parcela 10'!A36</f>
        <v>MANUTENÇÃO - Utilidades públicas</v>
      </c>
      <c r="B44" s="18"/>
      <c r="C44" s="19"/>
      <c r="D44" s="157" t="s">
        <v>149</v>
      </c>
      <c r="E44" s="66"/>
      <c r="F44" s="158" t="str">
        <f t="shared" ref="F44:F48" si="0">A21</f>
        <v>Municipal</v>
      </c>
      <c r="G44" s="41"/>
    </row>
    <row r="45" spans="1:7" ht="15.75" hidden="1" thickBot="1" x14ac:dyDescent="0.3">
      <c r="A45" s="156" t="str">
        <f>'Parcela 10'!A37</f>
        <v>MANUTENÇÃO - Gêneros alimentícios</v>
      </c>
      <c r="B45" s="18"/>
      <c r="C45" s="19"/>
      <c r="D45" s="157" t="s">
        <v>149</v>
      </c>
      <c r="E45" s="66"/>
      <c r="F45" s="158" t="str">
        <f t="shared" si="0"/>
        <v>Municipal</v>
      </c>
      <c r="G45" s="41"/>
    </row>
    <row r="46" spans="1:7" ht="15.75" hidden="1" thickBot="1" x14ac:dyDescent="0.3">
      <c r="A46" s="156" t="str">
        <f>'Parcela 10'!A38</f>
        <v>MANUTENÇÃO - Mateirais de consumo</v>
      </c>
      <c r="B46" s="18"/>
      <c r="C46" s="19"/>
      <c r="D46" s="157" t="s">
        <v>149</v>
      </c>
      <c r="E46" s="66"/>
      <c r="F46" s="158" t="str">
        <f t="shared" si="0"/>
        <v>Municipal</v>
      </c>
      <c r="G46" s="41"/>
    </row>
    <row r="47" spans="1:7" ht="15.75" hidden="1" thickBot="1" x14ac:dyDescent="0.3">
      <c r="A47" s="156" t="str">
        <f>'Parcela 10'!A39</f>
        <v>MANUTENÇÃO - Combustível</v>
      </c>
      <c r="B47" s="18"/>
      <c r="C47" s="19"/>
      <c r="D47" s="157" t="s">
        <v>149</v>
      </c>
      <c r="E47" s="66"/>
      <c r="F47" s="158" t="str">
        <f t="shared" si="0"/>
        <v>Municipal</v>
      </c>
      <c r="G47" s="41"/>
    </row>
    <row r="48" spans="1:7" ht="15.75" hidden="1" thickBot="1" x14ac:dyDescent="0.3">
      <c r="A48" s="156" t="str">
        <f>'Parcela 10'!A40</f>
        <v>MANUTENÇÃO - Outras despesas</v>
      </c>
      <c r="B48" s="18"/>
      <c r="C48" s="19"/>
      <c r="D48" s="157" t="s">
        <v>149</v>
      </c>
      <c r="E48" s="66"/>
      <c r="F48" s="158" t="str">
        <f t="shared" si="0"/>
        <v>Municipal</v>
      </c>
      <c r="G48" s="41"/>
    </row>
    <row r="49" spans="1:7" ht="15.75" thickBot="1" x14ac:dyDescent="0.3">
      <c r="A49" s="67" t="s">
        <v>32</v>
      </c>
      <c r="B49" s="70"/>
      <c r="C49" s="35"/>
      <c r="D49" s="35"/>
      <c r="E49" s="35"/>
      <c r="F49" s="68"/>
      <c r="G49" s="69">
        <f>SUM(G43:G48)</f>
        <v>290143.7</v>
      </c>
    </row>
    <row r="50" spans="1:7" ht="15.75" thickBot="1" x14ac:dyDescent="0.3">
      <c r="A50" s="67" t="s">
        <v>33</v>
      </c>
      <c r="B50" s="70"/>
      <c r="C50" s="35"/>
      <c r="D50" s="35"/>
      <c r="E50" s="35"/>
      <c r="F50" s="68"/>
      <c r="G50" s="41">
        <v>0</v>
      </c>
    </row>
    <row r="51" spans="1:7" ht="15.75" thickBot="1" x14ac:dyDescent="0.3">
      <c r="A51" s="67" t="s">
        <v>34</v>
      </c>
      <c r="B51" s="35"/>
      <c r="C51" s="35"/>
      <c r="D51" s="35"/>
      <c r="E51" s="35"/>
      <c r="F51" s="68"/>
      <c r="G51" s="41">
        <v>0</v>
      </c>
    </row>
    <row r="52" spans="1:7" ht="15.75" thickBot="1" x14ac:dyDescent="0.3">
      <c r="A52" s="67" t="s">
        <v>35</v>
      </c>
      <c r="B52" s="35"/>
      <c r="C52" s="35"/>
      <c r="D52" s="35"/>
      <c r="E52" s="35"/>
      <c r="F52" s="68"/>
      <c r="G52" s="41">
        <v>0</v>
      </c>
    </row>
    <row r="53" spans="1:7" ht="50.25" customHeight="1" x14ac:dyDescent="0.25">
      <c r="A53" s="197" t="s">
        <v>100</v>
      </c>
      <c r="B53" s="197"/>
      <c r="C53" s="197"/>
      <c r="D53" s="197"/>
      <c r="E53" s="197"/>
      <c r="F53" s="197"/>
      <c r="G53" s="197"/>
    </row>
    <row r="54" spans="1:7" ht="6" hidden="1" customHeight="1" x14ac:dyDescent="0.25">
      <c r="A54" s="10"/>
    </row>
    <row r="55" spans="1:7" x14ac:dyDescent="0.25">
      <c r="A55" s="10"/>
      <c r="B55" s="12" t="s">
        <v>36</v>
      </c>
      <c r="C55" s="72"/>
      <c r="D55" s="10"/>
    </row>
    <row r="56" spans="1:7" x14ac:dyDescent="0.25">
      <c r="A56" s="10"/>
    </row>
    <row r="57" spans="1:7" ht="9" customHeight="1" x14ac:dyDescent="0.25">
      <c r="A57" s="10"/>
    </row>
    <row r="58" spans="1:7" ht="14.25" customHeight="1" x14ac:dyDescent="0.25">
      <c r="A58" s="10"/>
    </row>
    <row r="59" spans="1:7" ht="7.5" customHeight="1" x14ac:dyDescent="0.25"/>
    <row r="60" spans="1:7" ht="3" customHeight="1" x14ac:dyDescent="0.25"/>
    <row r="61" spans="1:7" x14ac:dyDescent="0.25">
      <c r="A61" s="3" t="s">
        <v>194</v>
      </c>
      <c r="B61" s="3"/>
      <c r="C61" s="3"/>
      <c r="D61" s="3"/>
      <c r="E61" s="3"/>
      <c r="F61" s="3"/>
      <c r="G61" s="3"/>
    </row>
    <row r="62" spans="1:7" ht="6" customHeight="1" x14ac:dyDescent="0.25"/>
    <row r="63" spans="1:7" ht="11.25" customHeight="1" x14ac:dyDescent="0.25">
      <c r="F63" s="73"/>
    </row>
    <row r="64" spans="1:7" ht="18" x14ac:dyDescent="0.25">
      <c r="F64" s="73"/>
    </row>
    <row r="65" spans="1:12" x14ac:dyDescent="0.25">
      <c r="A65" s="74"/>
      <c r="B65" s="74"/>
      <c r="C65" s="3"/>
      <c r="D65" s="169" t="s">
        <v>146</v>
      </c>
      <c r="E65" s="3"/>
      <c r="F65" s="3"/>
      <c r="G65" s="3"/>
    </row>
    <row r="66" spans="1:12" x14ac:dyDescent="0.25">
      <c r="D66" s="5" t="str">
        <f>D5</f>
        <v>EXERCÍCIO:</v>
      </c>
      <c r="E66" s="6">
        <f>E5</f>
        <v>2025</v>
      </c>
    </row>
    <row r="67" spans="1:12" ht="18.75" customHeight="1" x14ac:dyDescent="0.25">
      <c r="A67" s="74"/>
      <c r="B67" s="75"/>
      <c r="C67" s="74"/>
      <c r="D67" s="74"/>
      <c r="E67" s="3"/>
      <c r="F67" s="3"/>
      <c r="G67" s="3"/>
    </row>
    <row r="68" spans="1:12" x14ac:dyDescent="0.25">
      <c r="A68" s="10" t="str">
        <f t="shared" ref="A68:A73" si="1">A8</f>
        <v>CONTRATANTE</v>
      </c>
      <c r="B68" s="9"/>
      <c r="D68" t="str">
        <f t="shared" ref="D68:D73" si="2">D8</f>
        <v xml:space="preserve">Prefeitura Municipal de Americana </v>
      </c>
    </row>
    <row r="69" spans="1:12" x14ac:dyDescent="0.25">
      <c r="A69" s="10" t="str">
        <f t="shared" si="1"/>
        <v>CONTRATADA</v>
      </c>
      <c r="B69" s="9"/>
      <c r="D69" t="str">
        <f t="shared" si="2"/>
        <v>Associação Beneficente Residencial Evangélico Benaiah</v>
      </c>
    </row>
    <row r="70" spans="1:12" x14ac:dyDescent="0.25">
      <c r="A70" s="10" t="str">
        <f t="shared" si="1"/>
        <v>CNPJ:</v>
      </c>
      <c r="B70" s="9"/>
      <c r="D70" t="str">
        <f t="shared" si="2"/>
        <v>43.266.758/0001-89</v>
      </c>
    </row>
    <row r="71" spans="1:12" x14ac:dyDescent="0.25">
      <c r="A71" s="10" t="str">
        <f t="shared" si="1"/>
        <v>ENDEREÇO</v>
      </c>
      <c r="B71" s="9"/>
      <c r="D71" t="str">
        <f t="shared" si="2"/>
        <v>Rua Benaiah, 290 - Terramérica - Americana/SP – CEP 13.468-824</v>
      </c>
    </row>
    <row r="72" spans="1:12" x14ac:dyDescent="0.25">
      <c r="A72" s="10" t="str">
        <f t="shared" si="1"/>
        <v>RESPONSAVEL PELA ORGANIZAÇÃO</v>
      </c>
      <c r="B72" s="9"/>
      <c r="D72" t="str">
        <f t="shared" si="2"/>
        <v>HELIO DE OLIVEIRA CAMARGO</v>
      </c>
    </row>
    <row r="73" spans="1:12" x14ac:dyDescent="0.25">
      <c r="A73" s="10" t="str">
        <f t="shared" si="1"/>
        <v>TERMO DE COLABORAÇÃO</v>
      </c>
      <c r="B73" s="9"/>
      <c r="D73" t="str">
        <f t="shared" si="2"/>
        <v>169/2024</v>
      </c>
      <c r="E73" s="76" t="str">
        <f>E13</f>
        <v>ADITAMENTO</v>
      </c>
      <c r="F73" s="77">
        <f>F13</f>
        <v>0</v>
      </c>
    </row>
    <row r="74" spans="1:12" ht="15.75" x14ac:dyDescent="0.25">
      <c r="A74" s="4" t="s">
        <v>147</v>
      </c>
      <c r="B74" s="4"/>
      <c r="C74" s="14"/>
      <c r="D74" s="4"/>
      <c r="E74" s="5"/>
    </row>
    <row r="75" spans="1:12" ht="15.75" thickBot="1" x14ac:dyDescent="0.3">
      <c r="A75" s="78" t="s">
        <v>38</v>
      </c>
      <c r="B75" s="1"/>
      <c r="C75" s="78"/>
      <c r="D75" s="74"/>
      <c r="E75" s="79"/>
      <c r="F75" s="3"/>
      <c r="G75" s="3"/>
    </row>
    <row r="76" spans="1:12" ht="13.5" customHeight="1" x14ac:dyDescent="0.25">
      <c r="A76" s="80" t="s">
        <v>39</v>
      </c>
      <c r="B76" s="66"/>
      <c r="C76" s="80" t="s">
        <v>40</v>
      </c>
      <c r="D76" s="81"/>
      <c r="E76" s="80" t="s">
        <v>41</v>
      </c>
      <c r="F76" s="66"/>
      <c r="G76" s="82" t="s">
        <v>42</v>
      </c>
    </row>
    <row r="77" spans="1:12" ht="13.5" customHeight="1" thickBot="1" x14ac:dyDescent="0.3">
      <c r="A77" s="83" t="s">
        <v>43</v>
      </c>
      <c r="B77" s="84"/>
      <c r="C77" s="83" t="s">
        <v>43</v>
      </c>
      <c r="D77" s="85"/>
      <c r="E77" s="83" t="s">
        <v>44</v>
      </c>
      <c r="F77" s="84"/>
      <c r="G77" s="86"/>
    </row>
    <row r="78" spans="1:12" ht="13.5" customHeight="1" x14ac:dyDescent="0.25">
      <c r="A78" s="170">
        <f>'Parcela 10'!A70</f>
        <v>45688</v>
      </c>
      <c r="B78" s="88"/>
      <c r="C78" s="170" t="str">
        <f>'Parcela 10'!C70</f>
        <v>Holerite (parte)</v>
      </c>
      <c r="D78" s="88"/>
      <c r="E78" s="170" t="str">
        <f>'Parcela 10'!E70</f>
        <v>Ana Lucia F. dos Santos - Cozinheira</v>
      </c>
      <c r="F78" s="88"/>
      <c r="G78" s="171">
        <f>'Parcela 10'!G70</f>
        <v>2595</v>
      </c>
      <c r="I78">
        <v>1</v>
      </c>
      <c r="L78" s="90"/>
    </row>
    <row r="79" spans="1:12" ht="13.5" customHeight="1" x14ac:dyDescent="0.25">
      <c r="A79" s="172">
        <f>'Parcela 10'!A71</f>
        <v>45688</v>
      </c>
      <c r="B79" s="92"/>
      <c r="C79" s="165" t="str">
        <f>'Parcela 10'!C71</f>
        <v>Holerite (parte)</v>
      </c>
      <c r="D79" s="92"/>
      <c r="E79" s="165" t="str">
        <f>'Parcela 10'!E71</f>
        <v>Ana Maria C. T. Neves - Serviços Gerais</v>
      </c>
      <c r="F79" s="92"/>
      <c r="G79" s="173">
        <f>'Parcela 10'!G71</f>
        <v>2718</v>
      </c>
      <c r="I79">
        <v>2</v>
      </c>
      <c r="L79" s="95"/>
    </row>
    <row r="80" spans="1:12" ht="13.5" customHeight="1" x14ac:dyDescent="0.25">
      <c r="A80" s="172">
        <f>'Parcela 10'!A72</f>
        <v>45688</v>
      </c>
      <c r="B80" s="92"/>
      <c r="C80" s="165" t="str">
        <f>'Parcela 10'!C72</f>
        <v>Holerite (parte)</v>
      </c>
      <c r="D80" s="92"/>
      <c r="E80" s="165" t="str">
        <f>'Parcela 10'!E72</f>
        <v>Andreia dos Santos Pina - Terapeuta Ocup.</v>
      </c>
      <c r="F80" s="92"/>
      <c r="G80" s="173">
        <f>'Parcela 10'!G72</f>
        <v>4529</v>
      </c>
      <c r="I80">
        <v>3</v>
      </c>
    </row>
    <row r="81" spans="1:9" ht="13.5" customHeight="1" x14ac:dyDescent="0.25">
      <c r="A81" s="172">
        <f>'Parcela 10'!A73</f>
        <v>45688</v>
      </c>
      <c r="B81" s="92"/>
      <c r="C81" s="165" t="str">
        <f>'Parcela 10'!C73</f>
        <v>Holerite (parte)</v>
      </c>
      <c r="D81" s="92"/>
      <c r="E81" s="165" t="str">
        <f>'Parcela 10'!E73</f>
        <v>Beatriz A. dos Santos - Cozinheira</v>
      </c>
      <c r="F81" s="92"/>
      <c r="G81" s="173">
        <f>'Parcela 10'!G73</f>
        <v>2454</v>
      </c>
      <c r="I81">
        <v>4</v>
      </c>
    </row>
    <row r="82" spans="1:9" ht="13.5" customHeight="1" x14ac:dyDescent="0.25">
      <c r="A82" s="172">
        <f>'Parcela 10'!A74</f>
        <v>45688</v>
      </c>
      <c r="B82" s="92"/>
      <c r="C82" s="165" t="str">
        <f>'Parcela 10'!C74</f>
        <v>Holerite (parte)</v>
      </c>
      <c r="D82" s="92"/>
      <c r="E82" s="165" t="str">
        <f>'Parcela 10'!E74</f>
        <v>Bruna L. A. dos Santos - Serviços Gerais</v>
      </c>
      <c r="F82" s="92"/>
      <c r="G82" s="173">
        <f>'Parcela 10'!G74</f>
        <v>2140</v>
      </c>
      <c r="I82">
        <v>5</v>
      </c>
    </row>
    <row r="83" spans="1:9" ht="13.5" customHeight="1" x14ac:dyDescent="0.25">
      <c r="A83" s="172">
        <f>'Parcela 10'!A75</f>
        <v>45688</v>
      </c>
      <c r="B83" s="92"/>
      <c r="C83" s="165" t="str">
        <f>'Parcela 10'!C75</f>
        <v>Holerite (parte)</v>
      </c>
      <c r="D83" s="92"/>
      <c r="E83" s="165" t="str">
        <f>'Parcela 10'!E75</f>
        <v>Cleitom H.S&gt; dos Santos - Cuidador</v>
      </c>
      <c r="F83" s="92"/>
      <c r="G83" s="173">
        <f>'Parcela 10'!G75</f>
        <v>3076</v>
      </c>
      <c r="I83">
        <v>6</v>
      </c>
    </row>
    <row r="84" spans="1:9" ht="13.5" customHeight="1" x14ac:dyDescent="0.25">
      <c r="A84" s="172">
        <f>'Parcela 10'!A76</f>
        <v>45688</v>
      </c>
      <c r="B84" s="92"/>
      <c r="C84" s="165" t="str">
        <f>'Parcela 10'!C76</f>
        <v>Holerite (parte)</v>
      </c>
      <c r="D84" s="92"/>
      <c r="E84" s="165" t="str">
        <f>'Parcela 10'!E76</f>
        <v>Daiany Renata Thomazini - Cuidadora</v>
      </c>
      <c r="F84" s="92"/>
      <c r="G84" s="173">
        <f>'Parcela 10'!G76</f>
        <v>3441</v>
      </c>
      <c r="I84">
        <v>7</v>
      </c>
    </row>
    <row r="85" spans="1:9" ht="13.5" customHeight="1" x14ac:dyDescent="0.25">
      <c r="A85" s="172">
        <f>'Parcela 10'!A77</f>
        <v>45688</v>
      </c>
      <c r="B85" s="92"/>
      <c r="C85" s="165" t="str">
        <f>'Parcela 10'!C77</f>
        <v>Holerite (parte)</v>
      </c>
      <c r="D85" s="92"/>
      <c r="E85" s="165" t="str">
        <f>'Parcela 10'!E77</f>
        <v>Edmara Teles Martins - Serviços Gerais</v>
      </c>
      <c r="F85" s="92"/>
      <c r="G85" s="173">
        <f>'Parcela 10'!G77</f>
        <v>2441</v>
      </c>
      <c r="I85">
        <v>8</v>
      </c>
    </row>
    <row r="86" spans="1:9" ht="13.5" customHeight="1" x14ac:dyDescent="0.25">
      <c r="A86" s="172">
        <f>'Parcela 10'!A78</f>
        <v>45688</v>
      </c>
      <c r="B86" s="92"/>
      <c r="C86" s="165" t="str">
        <f>'Parcela 10'!C78</f>
        <v>Holerite (parte)</v>
      </c>
      <c r="D86" s="92"/>
      <c r="E86" s="165" t="str">
        <f>'Parcela 10'!E78</f>
        <v>Elenice T. F. da Silva - Serviços Gerais</v>
      </c>
      <c r="F86" s="92"/>
      <c r="G86" s="173">
        <f>'Parcela 10'!G78</f>
        <v>2829</v>
      </c>
      <c r="I86">
        <v>9</v>
      </c>
    </row>
    <row r="87" spans="1:9" ht="13.5" customHeight="1" x14ac:dyDescent="0.25">
      <c r="A87" s="172">
        <f>'Parcela 10'!A79</f>
        <v>45688</v>
      </c>
      <c r="B87" s="92"/>
      <c r="C87" s="165" t="str">
        <f>'Parcela 10'!C79</f>
        <v>Holerite (parte)</v>
      </c>
      <c r="D87" s="92"/>
      <c r="E87" s="165" t="str">
        <f>'Parcela 10'!E79</f>
        <v>Enara  C. de Campos Seco - Coordenadora</v>
      </c>
      <c r="F87" s="92"/>
      <c r="G87" s="173">
        <f>'Parcela 10'!G79</f>
        <v>6947</v>
      </c>
      <c r="I87">
        <v>10</v>
      </c>
    </row>
    <row r="88" spans="1:9" ht="13.5" customHeight="1" x14ac:dyDescent="0.25">
      <c r="A88" s="172">
        <f>'Parcela 10'!A80</f>
        <v>45688</v>
      </c>
      <c r="B88" s="92"/>
      <c r="C88" s="165" t="str">
        <f>'Parcela 10'!C80</f>
        <v>Holerite (parte)</v>
      </c>
      <c r="D88" s="92"/>
      <c r="E88" s="165" t="str">
        <f>'Parcela 10'!E80</f>
        <v>Fátima Mariellen Sobral Pereira - Cozinheira</v>
      </c>
      <c r="F88" s="92"/>
      <c r="G88" s="173">
        <f>'Parcela 10'!G80</f>
        <v>0</v>
      </c>
      <c r="I88">
        <v>11</v>
      </c>
    </row>
    <row r="89" spans="1:9" ht="13.5" customHeight="1" x14ac:dyDescent="0.25">
      <c r="A89" s="172">
        <f>'Parcela 10'!A81</f>
        <v>45688</v>
      </c>
      <c r="B89" s="92"/>
      <c r="C89" s="165" t="str">
        <f>'Parcela 10'!C81</f>
        <v>Holerite (parte)</v>
      </c>
      <c r="D89" s="92"/>
      <c r="E89" s="165" t="str">
        <f>'Parcela 10'!E81</f>
        <v>Fernanda de O. Vieira - Analista Financeiro</v>
      </c>
      <c r="F89" s="92"/>
      <c r="G89" s="173">
        <f>'Parcela 10'!G81</f>
        <v>3044</v>
      </c>
      <c r="I89">
        <v>12</v>
      </c>
    </row>
    <row r="90" spans="1:9" ht="13.5" customHeight="1" x14ac:dyDescent="0.25">
      <c r="A90" s="172">
        <f>'Parcela 10'!A82</f>
        <v>45688</v>
      </c>
      <c r="B90" s="92"/>
      <c r="C90" s="165" t="str">
        <f>'Parcela 10'!C82</f>
        <v>Holerite (parte)</v>
      </c>
      <c r="D90" s="92"/>
      <c r="E90" s="165" t="str">
        <f>'Parcela 10'!E82</f>
        <v>Janaina V. de O. Camargo - Nutricionista</v>
      </c>
      <c r="F90" s="92"/>
      <c r="G90" s="173">
        <f>'Parcela 10'!G82</f>
        <v>2730</v>
      </c>
      <c r="I90">
        <v>13</v>
      </c>
    </row>
    <row r="91" spans="1:9" ht="13.5" customHeight="1" x14ac:dyDescent="0.25">
      <c r="A91" s="172">
        <f>'Parcela 10'!A83</f>
        <v>45688</v>
      </c>
      <c r="B91" s="92"/>
      <c r="C91" s="165" t="str">
        <f>'Parcela 10'!C83</f>
        <v>Holerite (parte)</v>
      </c>
      <c r="D91" s="92"/>
      <c r="E91" s="165" t="str">
        <f>'Parcela 10'!E83</f>
        <v>Juliana M. da Silva Domingues - Cuidadora</v>
      </c>
      <c r="F91" s="92"/>
      <c r="G91" s="173">
        <f>'Parcela 10'!G83</f>
        <v>1117</v>
      </c>
      <c r="I91">
        <v>14</v>
      </c>
    </row>
    <row r="92" spans="1:9" ht="13.5" customHeight="1" x14ac:dyDescent="0.25">
      <c r="A92" s="172">
        <f>'Parcela 10'!A84</f>
        <v>45688</v>
      </c>
      <c r="B92" s="92"/>
      <c r="C92" s="165" t="str">
        <f>'Parcela 10'!C84</f>
        <v>Holerite (parte)</v>
      </c>
      <c r="D92" s="92"/>
      <c r="E92" s="165" t="str">
        <f>'Parcela 10'!E84</f>
        <v>Junio de Sousa Carvalho - Cuidador</v>
      </c>
      <c r="F92" s="92"/>
      <c r="G92" s="173">
        <f>'Parcela 10'!G84</f>
        <v>3268</v>
      </c>
      <c r="I92">
        <v>15</v>
      </c>
    </row>
    <row r="93" spans="1:9" ht="13.5" customHeight="1" x14ac:dyDescent="0.25">
      <c r="A93" s="172">
        <f>'Parcela 10'!A85</f>
        <v>45688</v>
      </c>
      <c r="B93" s="92"/>
      <c r="C93" s="165" t="str">
        <f>'Parcela 10'!C85</f>
        <v>Holerite (parte)</v>
      </c>
      <c r="D93" s="92"/>
      <c r="E93" s="165" t="str">
        <f>'Parcela 10'!E85</f>
        <v>Marcela Cristina Barbera - Psicologa</v>
      </c>
      <c r="F93" s="92"/>
      <c r="G93" s="173">
        <f>'Parcela 10'!G85</f>
        <v>4085</v>
      </c>
      <c r="I93">
        <v>16</v>
      </c>
    </row>
    <row r="94" spans="1:9" ht="13.5" customHeight="1" x14ac:dyDescent="0.25">
      <c r="A94" s="172">
        <f>'Parcela 10'!A86</f>
        <v>45688</v>
      </c>
      <c r="B94" s="92"/>
      <c r="C94" s="165" t="str">
        <f>'Parcela 10'!C86</f>
        <v>Holerite (parte)</v>
      </c>
      <c r="D94" s="92"/>
      <c r="E94" s="165" t="str">
        <f>'Parcela 10'!E86</f>
        <v>Maria Ozeni F. Santos - Cozinheira</v>
      </c>
      <c r="F94" s="92"/>
      <c r="G94" s="173">
        <f>'Parcela 10'!G86</f>
        <v>1777</v>
      </c>
      <c r="I94">
        <v>17</v>
      </c>
    </row>
    <row r="95" spans="1:9" ht="13.5" customHeight="1" x14ac:dyDescent="0.25">
      <c r="A95" s="172">
        <f>'Parcela 10'!A87</f>
        <v>45688</v>
      </c>
      <c r="B95" s="92"/>
      <c r="C95" s="165" t="str">
        <f>'Parcela 10'!C87</f>
        <v>Holerite (parte)</v>
      </c>
      <c r="D95" s="92"/>
      <c r="E95" s="165" t="str">
        <f>'Parcela 10'!E87</f>
        <v>Mariana S. Henriques - Enfermeira Padrão</v>
      </c>
      <c r="F95" s="92"/>
      <c r="G95" s="173">
        <f>'Parcela 10'!G87</f>
        <v>4021</v>
      </c>
      <c r="I95">
        <v>18</v>
      </c>
    </row>
    <row r="96" spans="1:9" ht="13.5" customHeight="1" x14ac:dyDescent="0.25">
      <c r="A96" s="172">
        <f>'Parcela 10'!A88</f>
        <v>45688</v>
      </c>
      <c r="B96" s="92"/>
      <c r="C96" s="165" t="str">
        <f>'Parcela 10'!C88</f>
        <v>Holerite (parte)</v>
      </c>
      <c r="D96" s="92"/>
      <c r="E96" s="165" t="str">
        <f>'Parcela 10'!E88</f>
        <v>Marileide L. Curvo - Aux. de Enfermagem</v>
      </c>
      <c r="F96" s="92"/>
      <c r="G96" s="173">
        <f>'Parcela 10'!G88</f>
        <v>3267</v>
      </c>
      <c r="I96">
        <v>19</v>
      </c>
    </row>
    <row r="97" spans="1:10" ht="13.5" customHeight="1" x14ac:dyDescent="0.25">
      <c r="A97" s="172">
        <f>'Parcela 10'!A89</f>
        <v>45688</v>
      </c>
      <c r="B97" s="92"/>
      <c r="C97" s="165" t="str">
        <f>'Parcela 10'!C89</f>
        <v>Holerite (parte)</v>
      </c>
      <c r="D97" s="92"/>
      <c r="E97" s="165" t="str">
        <f>'Parcela 10'!E89</f>
        <v>Marina da Silva de Leão - Cuidadora</v>
      </c>
      <c r="F97" s="92"/>
      <c r="G97" s="173">
        <f>'Parcela 10'!G89</f>
        <v>3961</v>
      </c>
      <c r="I97">
        <v>20</v>
      </c>
    </row>
    <row r="98" spans="1:10" ht="13.5" customHeight="1" x14ac:dyDescent="0.25">
      <c r="A98" s="172">
        <f>'Parcela 10'!A90</f>
        <v>45688</v>
      </c>
      <c r="B98" s="92"/>
      <c r="C98" s="165" t="str">
        <f>'Parcela 10'!C90</f>
        <v>Holerite (parte)</v>
      </c>
      <c r="D98" s="92"/>
      <c r="E98" s="165" t="str">
        <f>'Parcela 10'!E90</f>
        <v>Marta de Jesus Grigolete - Serviços Gerais</v>
      </c>
      <c r="F98" s="92"/>
      <c r="G98" s="173">
        <f>'Parcela 10'!G90</f>
        <v>2977</v>
      </c>
      <c r="I98">
        <v>21</v>
      </c>
    </row>
    <row r="99" spans="1:10" ht="13.5" customHeight="1" x14ac:dyDescent="0.25">
      <c r="A99" s="172">
        <f>'Parcela 10'!A91</f>
        <v>45688</v>
      </c>
      <c r="B99" s="92"/>
      <c r="C99" s="165" t="str">
        <f>'Parcela 10'!C91</f>
        <v>Holerite (parte)</v>
      </c>
      <c r="D99" s="92"/>
      <c r="E99" s="165" t="str">
        <f>'Parcela 10'!E91</f>
        <v>Mirelli Samira Vaz - Cuidadora</v>
      </c>
      <c r="F99" s="92"/>
      <c r="G99" s="173">
        <f>'Parcela 10'!G91</f>
        <v>3441</v>
      </c>
      <c r="I99">
        <v>22</v>
      </c>
    </row>
    <row r="100" spans="1:10" ht="13.5" customHeight="1" x14ac:dyDescent="0.25">
      <c r="A100" s="172">
        <f>'Parcela 10'!A92</f>
        <v>45688</v>
      </c>
      <c r="B100" s="92"/>
      <c r="C100" s="165" t="str">
        <f>'Parcela 10'!C92</f>
        <v>Holerite (parte)</v>
      </c>
      <c r="D100" s="92"/>
      <c r="E100" s="165" t="str">
        <f>'Parcela 10'!E92</f>
        <v>Odete M. de Souza - Aux. de Enfermagem</v>
      </c>
      <c r="F100" s="92"/>
      <c r="G100" s="173">
        <f>'Parcela 10'!G92</f>
        <v>3469</v>
      </c>
      <c r="I100">
        <v>23</v>
      </c>
    </row>
    <row r="101" spans="1:10" ht="13.5" customHeight="1" x14ac:dyDescent="0.25">
      <c r="A101" s="172">
        <f>'Parcela 10'!A93</f>
        <v>45688</v>
      </c>
      <c r="B101" s="92"/>
      <c r="C101" s="165" t="str">
        <f>'Parcela 10'!C93</f>
        <v>Holerite (parte)</v>
      </c>
      <c r="D101" s="92"/>
      <c r="E101" s="165" t="str">
        <f>'Parcela 10'!E93</f>
        <v>Renata K. S. Domingues - Cuidadora</v>
      </c>
      <c r="F101" s="92"/>
      <c r="G101" s="173">
        <f>'Parcela 10'!G93</f>
        <v>3746</v>
      </c>
      <c r="I101">
        <v>24</v>
      </c>
    </row>
    <row r="102" spans="1:10" ht="13.5" customHeight="1" x14ac:dyDescent="0.25">
      <c r="A102" s="172">
        <f>'Parcela 10'!A94</f>
        <v>45688</v>
      </c>
      <c r="B102" s="92"/>
      <c r="C102" s="165" t="str">
        <f>'Parcela 10'!C94</f>
        <v>Holerite (parte)</v>
      </c>
      <c r="D102" s="92"/>
      <c r="E102" s="165" t="str">
        <f>'Parcela 10'!E94</f>
        <v>Ronilda Cirino Tomaz - Cuidadora</v>
      </c>
      <c r="F102" s="92"/>
      <c r="G102" s="173">
        <f>'Parcela 10'!G94</f>
        <v>3850</v>
      </c>
      <c r="I102">
        <v>25</v>
      </c>
    </row>
    <row r="103" spans="1:10" ht="13.5" customHeight="1" x14ac:dyDescent="0.25">
      <c r="A103" s="172">
        <f>'Parcela 10'!A95</f>
        <v>45688</v>
      </c>
      <c r="B103" s="92"/>
      <c r="C103" s="165" t="str">
        <f>'Parcela 10'!C95</f>
        <v>Holerite (parte)</v>
      </c>
      <c r="D103" s="92"/>
      <c r="E103" s="165" t="str">
        <f>'Parcela 10'!E95</f>
        <v>Rosana C. Valoto - Assistente Social</v>
      </c>
      <c r="F103" s="92"/>
      <c r="G103" s="173">
        <f>'Parcela 10'!G95</f>
        <v>5272</v>
      </c>
      <c r="I103">
        <v>26</v>
      </c>
    </row>
    <row r="104" spans="1:10" ht="13.5" customHeight="1" x14ac:dyDescent="0.25">
      <c r="A104" s="172">
        <f>'Parcela 10'!A96</f>
        <v>45688</v>
      </c>
      <c r="B104" s="92"/>
      <c r="C104" s="165" t="str">
        <f>'Parcela 10'!C96</f>
        <v>Holerite (parte)</v>
      </c>
      <c r="D104" s="92"/>
      <c r="E104" s="165" t="str">
        <f>'Parcela 10'!E96</f>
        <v>Rosimeire V. da S. Wiezel - Cuidadora</v>
      </c>
      <c r="F104" s="92"/>
      <c r="G104" s="173">
        <f>'Parcela 10'!G96</f>
        <v>3474</v>
      </c>
      <c r="I104">
        <v>27</v>
      </c>
    </row>
    <row r="105" spans="1:10" ht="13.5" customHeight="1" x14ac:dyDescent="0.25">
      <c r="A105" s="172">
        <f>'Parcela 10'!A97</f>
        <v>45688</v>
      </c>
      <c r="B105" s="92"/>
      <c r="C105" s="165" t="str">
        <f>'Parcela 10'!C97</f>
        <v>Holerite (parte)</v>
      </c>
      <c r="D105" s="92"/>
      <c r="E105" s="165" t="str">
        <f>'Parcela 10'!E97</f>
        <v>Silvana C. R. Santana - Cozinheira</v>
      </c>
      <c r="F105" s="92"/>
      <c r="G105" s="173">
        <f>'Parcela 10'!G97</f>
        <v>2432</v>
      </c>
      <c r="I105">
        <v>28</v>
      </c>
    </row>
    <row r="106" spans="1:10" ht="13.5" customHeight="1" x14ac:dyDescent="0.25">
      <c r="A106" s="172">
        <f>'Parcela 10'!A98</f>
        <v>45688</v>
      </c>
      <c r="B106" s="92"/>
      <c r="C106" s="165" t="str">
        <f>'Parcela 10'!C98</f>
        <v>Holerite (parte)</v>
      </c>
      <c r="D106" s="92"/>
      <c r="E106" s="165" t="str">
        <f>'Parcela 10'!E98</f>
        <v>Tamiris de Assis de Sá - Recepcionista</v>
      </c>
      <c r="F106" s="92"/>
      <c r="G106" s="173">
        <f>'Parcela 10'!G98</f>
        <v>2059</v>
      </c>
      <c r="I106">
        <v>29</v>
      </c>
    </row>
    <row r="107" spans="1:10" ht="13.5" customHeight="1" x14ac:dyDescent="0.25">
      <c r="A107" s="172">
        <f>'Parcela 10'!A99</f>
        <v>45688</v>
      </c>
      <c r="B107" s="92"/>
      <c r="C107" s="165" t="str">
        <f>'Parcela 10'!C99</f>
        <v>Holerite (parte)</v>
      </c>
      <c r="D107" s="92"/>
      <c r="E107" s="165" t="str">
        <f>'Parcela 10'!E99</f>
        <v>Tania Ap. Lucio - Serviços Gerais</v>
      </c>
      <c r="F107" s="92"/>
      <c r="G107" s="173">
        <f>'Parcela 10'!G99</f>
        <v>2508</v>
      </c>
      <c r="I107">
        <v>30</v>
      </c>
      <c r="J107" s="96"/>
    </row>
    <row r="108" spans="1:10" ht="13.5" customHeight="1" x14ac:dyDescent="0.25">
      <c r="A108" s="172">
        <f>'Parcela 10'!A100</f>
        <v>45688</v>
      </c>
      <c r="B108" s="92"/>
      <c r="C108" s="165" t="str">
        <f>'Parcela 10'!C100</f>
        <v>Holerite (parte)</v>
      </c>
      <c r="D108" s="92"/>
      <c r="E108" s="165" t="str">
        <f>'Parcela 10'!E100</f>
        <v>Vanusa M. S. Santos - Serviços Gerais</v>
      </c>
      <c r="F108" s="92"/>
      <c r="G108" s="173">
        <f>'Parcela 10'!G100</f>
        <v>2985</v>
      </c>
      <c r="I108">
        <v>31</v>
      </c>
    </row>
    <row r="109" spans="1:10" ht="13.5" customHeight="1" x14ac:dyDescent="0.25">
      <c r="A109" s="172">
        <f>'Parcela 10'!A101</f>
        <v>45658</v>
      </c>
      <c r="B109" s="92"/>
      <c r="C109" s="165" t="str">
        <f>'Parcela 10'!C101</f>
        <v>FGTS - Comp.</v>
      </c>
      <c r="D109" s="92" t="str">
        <f>'Parcela 10'!D101</f>
        <v>01/25 (parte)</v>
      </c>
      <c r="E109" s="165" t="str">
        <f>'Parcela 10'!E101</f>
        <v>Folha de pagamento - FGTS</v>
      </c>
      <c r="F109" s="92"/>
      <c r="G109" s="173">
        <f>'Parcela 10'!G101</f>
        <v>6790.92</v>
      </c>
      <c r="I109">
        <v>32</v>
      </c>
    </row>
    <row r="110" spans="1:10" ht="13.5" customHeight="1" x14ac:dyDescent="0.25">
      <c r="A110" s="172">
        <f>'Parcela 10'!A102</f>
        <v>45660</v>
      </c>
      <c r="B110" s="92"/>
      <c r="C110" s="165" t="str">
        <f>'Parcela 10'!C102</f>
        <v>Holerite (parte) - Férias</v>
      </c>
      <c r="D110" s="92"/>
      <c r="E110" s="165" t="str">
        <f>'Parcela 10'!E102</f>
        <v>Janaina V. de O. Camargo - Nutricionista</v>
      </c>
      <c r="F110" s="92"/>
      <c r="G110" s="173">
        <f>'Parcela 10'!G102</f>
        <v>4367</v>
      </c>
      <c r="I110">
        <v>33</v>
      </c>
      <c r="J110" s="96"/>
    </row>
    <row r="111" spans="1:10" ht="13.5" customHeight="1" x14ac:dyDescent="0.25">
      <c r="A111" s="172">
        <f>'Parcela 10'!A103</f>
        <v>45681</v>
      </c>
      <c r="B111" s="92"/>
      <c r="C111" s="165" t="str">
        <f>'Parcela 10'!C103</f>
        <v>Holerite (parte) - Férias</v>
      </c>
      <c r="D111" s="92"/>
      <c r="E111" s="165" t="str">
        <f>'Parcela 10'!E103</f>
        <v>Beatriz A. dos Santos - Cozinheira</v>
      </c>
      <c r="F111" s="92"/>
      <c r="G111" s="173">
        <f>'Parcela 10'!G103</f>
        <v>3717.3</v>
      </c>
      <c r="J111" s="96"/>
    </row>
    <row r="112" spans="1:10" ht="13.5" customHeight="1" x14ac:dyDescent="0.25">
      <c r="A112" s="172">
        <f>'Parcela 10'!A104</f>
        <v>45688</v>
      </c>
      <c r="B112" s="92"/>
      <c r="C112" s="165" t="str">
        <f>'Parcela 10'!C104</f>
        <v>Holerite (parte) - Férias</v>
      </c>
      <c r="D112" s="92"/>
      <c r="E112" s="165" t="str">
        <f>'Parcela 10'!E104</f>
        <v>Ronilda Cirino Tomaz - Cuidadora</v>
      </c>
      <c r="F112" s="92"/>
      <c r="G112" s="173">
        <f>'Parcela 10'!G104</f>
        <v>4633.78</v>
      </c>
      <c r="J112" s="96"/>
    </row>
    <row r="113" spans="1:10" ht="13.5" customHeight="1" x14ac:dyDescent="0.25">
      <c r="A113" s="172">
        <f>'Parcela 10'!A105</f>
        <v>0</v>
      </c>
      <c r="B113" s="92"/>
      <c r="C113" s="165">
        <f>'Parcela 10'!C105</f>
        <v>0</v>
      </c>
      <c r="D113" s="92"/>
      <c r="E113" s="165">
        <f>'Parcela 10'!E105</f>
        <v>0</v>
      </c>
      <c r="F113" s="92"/>
      <c r="G113" s="173">
        <f>'Parcela 10'!G105</f>
        <v>0</v>
      </c>
      <c r="J113" s="96"/>
    </row>
    <row r="114" spans="1:10" ht="13.5" customHeight="1" thickBot="1" x14ac:dyDescent="0.3">
      <c r="A114" s="174">
        <f>'Parcela 10'!A106</f>
        <v>0</v>
      </c>
      <c r="B114" s="98"/>
      <c r="C114" s="175">
        <f>'Parcela 10'!C106</f>
        <v>0</v>
      </c>
      <c r="D114" s="98"/>
      <c r="E114" s="175">
        <f>'Parcela 10'!E106</f>
        <v>0</v>
      </c>
      <c r="F114" s="98"/>
      <c r="G114" s="176">
        <f>'Parcela 10'!G106</f>
        <v>0</v>
      </c>
      <c r="I114">
        <v>34</v>
      </c>
      <c r="J114" s="96">
        <f>SUM(G78:G114)</f>
        <v>116162</v>
      </c>
    </row>
    <row r="115" spans="1:10" ht="13.5" customHeight="1" x14ac:dyDescent="0.25">
      <c r="A115" s="177"/>
      <c r="B115" s="10"/>
      <c r="C115" s="10"/>
      <c r="D115" s="10"/>
      <c r="E115" s="10"/>
      <c r="F115" s="10"/>
      <c r="G115" s="178"/>
      <c r="J115" s="96"/>
    </row>
    <row r="116" spans="1:10" ht="13.5" customHeight="1" x14ac:dyDescent="0.25">
      <c r="A116" s="177"/>
      <c r="B116" s="10"/>
      <c r="C116" s="10"/>
      <c r="D116" s="10"/>
      <c r="E116" s="10"/>
      <c r="F116" s="10"/>
      <c r="G116" s="178"/>
      <c r="J116" s="96"/>
    </row>
    <row r="117" spans="1:10" ht="13.5" customHeight="1" x14ac:dyDescent="0.25">
      <c r="A117" s="177"/>
      <c r="B117" s="10"/>
      <c r="C117" s="10"/>
      <c r="D117" s="10"/>
      <c r="E117" s="10"/>
      <c r="F117" s="10"/>
      <c r="G117" s="178"/>
      <c r="J117" s="96"/>
    </row>
    <row r="118" spans="1:10" ht="13.5" customHeight="1" thickBot="1" x14ac:dyDescent="0.3">
      <c r="A118" s="177"/>
      <c r="B118" s="10"/>
      <c r="C118" s="10"/>
      <c r="D118" s="10"/>
      <c r="E118" s="10"/>
      <c r="F118" s="10"/>
      <c r="G118" s="178"/>
      <c r="J118" s="96"/>
    </row>
    <row r="119" spans="1:10" ht="13.5" customHeight="1" x14ac:dyDescent="0.25">
      <c r="A119" s="170">
        <f>'Parcela 11'!A70</f>
        <v>45716</v>
      </c>
      <c r="B119" s="88"/>
      <c r="C119" s="170" t="str">
        <f>'Parcela 11'!C70</f>
        <v>Holerite (parte)</v>
      </c>
      <c r="D119" s="88"/>
      <c r="E119" s="170" t="str">
        <f>'Parcela 11'!E70</f>
        <v>Ana Lucia F. dos Santos - Cozinheira</v>
      </c>
      <c r="F119" s="88"/>
      <c r="G119" s="171">
        <f>'Parcela 11'!G70</f>
        <v>2563</v>
      </c>
      <c r="I119">
        <v>1</v>
      </c>
      <c r="J119" s="96"/>
    </row>
    <row r="120" spans="1:10" ht="13.5" customHeight="1" x14ac:dyDescent="0.25">
      <c r="A120" s="172">
        <f>'Parcela 11'!A71</f>
        <v>45716</v>
      </c>
      <c r="B120" s="92"/>
      <c r="C120" s="165" t="str">
        <f>'Parcela 11'!C71</f>
        <v>Holerite (parte)</v>
      </c>
      <c r="D120" s="92"/>
      <c r="E120" s="165" t="str">
        <f>'Parcela 11'!E71</f>
        <v>Ana Maria C. T. Neves - Serviços Gerais</v>
      </c>
      <c r="F120" s="92"/>
      <c r="G120" s="173">
        <f>'Parcela 11'!G71</f>
        <v>2618</v>
      </c>
      <c r="I120">
        <v>2</v>
      </c>
      <c r="J120" s="96"/>
    </row>
    <row r="121" spans="1:10" ht="13.5" customHeight="1" x14ac:dyDescent="0.25">
      <c r="A121" s="172">
        <f>'Parcela 11'!A72</f>
        <v>45716</v>
      </c>
      <c r="B121" s="92"/>
      <c r="C121" s="165" t="str">
        <f>'Parcela 11'!C72</f>
        <v>Holerite (parte)</v>
      </c>
      <c r="D121" s="92"/>
      <c r="E121" s="165" t="str">
        <f>'Parcela 11'!E72</f>
        <v>Andreia dos Santos Pina - Terapeuta Ocup.</v>
      </c>
      <c r="F121" s="92"/>
      <c r="G121" s="173">
        <f>'Parcela 11'!G72</f>
        <v>4908</v>
      </c>
      <c r="I121">
        <v>3</v>
      </c>
      <c r="J121" s="96"/>
    </row>
    <row r="122" spans="1:10" ht="13.5" customHeight="1" x14ac:dyDescent="0.25">
      <c r="A122" s="172">
        <f>'Parcela 11'!A73</f>
        <v>45716</v>
      </c>
      <c r="B122" s="92"/>
      <c r="C122" s="165" t="str">
        <f>'Parcela 11'!C73</f>
        <v>Holerite (parte)</v>
      </c>
      <c r="D122" s="92"/>
      <c r="E122" s="165" t="str">
        <f>'Parcela 11'!E73</f>
        <v>Beatriz A. dos Santos - Cozinheira</v>
      </c>
      <c r="F122" s="92"/>
      <c r="G122" s="173">
        <f>'Parcela 11'!G73</f>
        <v>984</v>
      </c>
      <c r="I122">
        <v>4</v>
      </c>
      <c r="J122" s="96"/>
    </row>
    <row r="123" spans="1:10" ht="13.5" customHeight="1" x14ac:dyDescent="0.25">
      <c r="A123" s="172">
        <f>'Parcela 11'!A74</f>
        <v>45716</v>
      </c>
      <c r="B123" s="92"/>
      <c r="C123" s="165" t="str">
        <f>'Parcela 11'!C74</f>
        <v>Holerite (parte)</v>
      </c>
      <c r="D123" s="92"/>
      <c r="E123" s="165" t="str">
        <f>'Parcela 11'!E74</f>
        <v>Bruna L. A. dos Santos - Serviços Gerais</v>
      </c>
      <c r="F123" s="92"/>
      <c r="G123" s="173">
        <f>'Parcela 11'!G74</f>
        <v>1562</v>
      </c>
      <c r="I123">
        <v>5</v>
      </c>
      <c r="J123" s="96"/>
    </row>
    <row r="124" spans="1:10" ht="13.5" customHeight="1" x14ac:dyDescent="0.25">
      <c r="A124" s="172">
        <f>'Parcela 11'!A75</f>
        <v>45716</v>
      </c>
      <c r="B124" s="92"/>
      <c r="C124" s="165" t="str">
        <f>'Parcela 11'!C75</f>
        <v>Holerite (parte)</v>
      </c>
      <c r="D124" s="92"/>
      <c r="E124" s="165" t="str">
        <f>'Parcela 11'!E75</f>
        <v>Cleitom H.S&gt; dos Santos - Cuidador</v>
      </c>
      <c r="F124" s="92"/>
      <c r="G124" s="173">
        <f>'Parcela 11'!G75</f>
        <v>3037</v>
      </c>
      <c r="I124">
        <v>6</v>
      </c>
      <c r="J124" s="96"/>
    </row>
    <row r="125" spans="1:10" ht="13.5" customHeight="1" x14ac:dyDescent="0.25">
      <c r="A125" s="172">
        <f>'Parcela 11'!A76</f>
        <v>45716</v>
      </c>
      <c r="B125" s="92"/>
      <c r="C125" s="165" t="str">
        <f>'Parcela 11'!C76</f>
        <v>Holerite (parte)</v>
      </c>
      <c r="D125" s="92"/>
      <c r="E125" s="165" t="str">
        <f>'Parcela 11'!E76</f>
        <v>Daiany Renata Thomazini - Cuidadora</v>
      </c>
      <c r="F125" s="92"/>
      <c r="G125" s="173">
        <f>'Parcela 11'!G76</f>
        <v>3441</v>
      </c>
      <c r="I125">
        <v>7</v>
      </c>
      <c r="J125" s="96"/>
    </row>
    <row r="126" spans="1:10" ht="13.5" customHeight="1" x14ac:dyDescent="0.25">
      <c r="A126" s="172">
        <f>'Parcela 11'!A77</f>
        <v>45716</v>
      </c>
      <c r="B126" s="92"/>
      <c r="C126" s="165" t="str">
        <f>'Parcela 11'!C77</f>
        <v>Holerite (parte)</v>
      </c>
      <c r="D126" s="92"/>
      <c r="E126" s="165" t="str">
        <f>'Parcela 11'!E77</f>
        <v>Edmara Teles Martins - Serviços Gerais</v>
      </c>
      <c r="F126" s="92"/>
      <c r="G126" s="173">
        <f>'Parcela 11'!G77</f>
        <v>2007</v>
      </c>
      <c r="I126">
        <v>8</v>
      </c>
      <c r="J126" s="96"/>
    </row>
    <row r="127" spans="1:10" ht="13.5" customHeight="1" x14ac:dyDescent="0.25">
      <c r="A127" s="172">
        <f>'Parcela 11'!A78</f>
        <v>45716</v>
      </c>
      <c r="B127" s="92"/>
      <c r="C127" s="165" t="str">
        <f>'Parcela 11'!C78</f>
        <v>Holerite (parte)</v>
      </c>
      <c r="D127" s="92"/>
      <c r="E127" s="165" t="str">
        <f>'Parcela 11'!E78</f>
        <v>Elenice T. F. da Silva - Serviços Gerais</v>
      </c>
      <c r="F127" s="92"/>
      <c r="G127" s="173">
        <f>'Parcela 11'!G78</f>
        <v>2666</v>
      </c>
      <c r="I127">
        <v>9</v>
      </c>
      <c r="J127" s="96"/>
    </row>
    <row r="128" spans="1:10" ht="13.5" customHeight="1" x14ac:dyDescent="0.25">
      <c r="A128" s="172">
        <f>'Parcela 11'!A79</f>
        <v>45716</v>
      </c>
      <c r="B128" s="92"/>
      <c r="C128" s="165" t="str">
        <f>'Parcela 11'!C79</f>
        <v>Holerite (parte)</v>
      </c>
      <c r="D128" s="92"/>
      <c r="E128" s="165" t="str">
        <f>'Parcela 11'!E79</f>
        <v>Enara  C. de Campos Seco - Coordenadora</v>
      </c>
      <c r="F128" s="92"/>
      <c r="G128" s="173">
        <f>'Parcela 11'!G79</f>
        <v>6904</v>
      </c>
      <c r="I128">
        <v>10</v>
      </c>
      <c r="J128" s="96"/>
    </row>
    <row r="129" spans="1:10" ht="13.5" customHeight="1" x14ac:dyDescent="0.25">
      <c r="A129" s="172">
        <f>'Parcela 11'!A80</f>
        <v>45716</v>
      </c>
      <c r="B129" s="92"/>
      <c r="C129" s="165" t="str">
        <f>'Parcela 11'!C80</f>
        <v>Holerite (parte)</v>
      </c>
      <c r="D129" s="92"/>
      <c r="E129" s="165" t="str">
        <f>'Parcela 11'!E80</f>
        <v>Fátima Mariellen Sobral Pereira - Cozinheira</v>
      </c>
      <c r="F129" s="92"/>
      <c r="G129" s="173">
        <f>'Parcela 11'!G80</f>
        <v>2612</v>
      </c>
      <c r="I129">
        <v>11</v>
      </c>
      <c r="J129" s="96"/>
    </row>
    <row r="130" spans="1:10" ht="13.5" customHeight="1" x14ac:dyDescent="0.25">
      <c r="A130" s="172">
        <f>'Parcela 11'!A81</f>
        <v>45716</v>
      </c>
      <c r="B130" s="92"/>
      <c r="C130" s="165" t="str">
        <f>'Parcela 11'!C81</f>
        <v>Holerite (parte)</v>
      </c>
      <c r="D130" s="92"/>
      <c r="E130" s="165" t="str">
        <f>'Parcela 11'!E81</f>
        <v>Fernanda de O. Vieira - Analista Financeiro</v>
      </c>
      <c r="F130" s="92"/>
      <c r="G130" s="173">
        <f>'Parcela 11'!G81</f>
        <v>4471</v>
      </c>
      <c r="I130">
        <v>12</v>
      </c>
      <c r="J130" s="96"/>
    </row>
    <row r="131" spans="1:10" ht="13.5" customHeight="1" x14ac:dyDescent="0.25">
      <c r="A131" s="172">
        <f>'Parcela 11'!A82</f>
        <v>45716</v>
      </c>
      <c r="B131" s="92"/>
      <c r="C131" s="165" t="str">
        <f>'Parcela 11'!C82</f>
        <v>Holerite (parte)</v>
      </c>
      <c r="D131" s="92"/>
      <c r="E131" s="165" t="str">
        <f>'Parcela 11'!E82</f>
        <v>Janaina V. de O. Camargo - Nutricionista</v>
      </c>
      <c r="F131" s="92"/>
      <c r="G131" s="173">
        <f>'Parcela 11'!G82</f>
        <v>4877</v>
      </c>
      <c r="I131">
        <v>13</v>
      </c>
      <c r="J131" s="96"/>
    </row>
    <row r="132" spans="1:10" ht="13.5" customHeight="1" x14ac:dyDescent="0.25">
      <c r="A132" s="172">
        <f>'Parcela 11'!A83</f>
        <v>45716</v>
      </c>
      <c r="B132" s="92"/>
      <c r="C132" s="165" t="str">
        <f>'Parcela 11'!C83</f>
        <v>Holerite (parte)</v>
      </c>
      <c r="D132" s="92"/>
      <c r="E132" s="165" t="str">
        <f>'Parcela 11'!E83</f>
        <v>Juliana M. da Silva Domingues - Cuidadora</v>
      </c>
      <c r="F132" s="92"/>
      <c r="G132" s="173">
        <f>'Parcela 11'!G83</f>
        <v>3051</v>
      </c>
      <c r="I132">
        <v>14</v>
      </c>
      <c r="J132" s="96"/>
    </row>
    <row r="133" spans="1:10" ht="13.5" customHeight="1" x14ac:dyDescent="0.25">
      <c r="A133" s="172">
        <f>'Parcela 11'!A84</f>
        <v>45716</v>
      </c>
      <c r="B133" s="92"/>
      <c r="C133" s="165" t="str">
        <f>'Parcela 11'!C84</f>
        <v>Holerite (parte)</v>
      </c>
      <c r="D133" s="92"/>
      <c r="E133" s="165" t="str">
        <f>'Parcela 11'!E84</f>
        <v>Junio de Sousa Carvalho - Cuidador</v>
      </c>
      <c r="F133" s="92"/>
      <c r="G133" s="173">
        <f>'Parcela 11'!G84</f>
        <v>3269</v>
      </c>
      <c r="I133">
        <v>15</v>
      </c>
      <c r="J133" s="96"/>
    </row>
    <row r="134" spans="1:10" ht="13.5" customHeight="1" x14ac:dyDescent="0.25">
      <c r="A134" s="172">
        <f>'Parcela 11'!A85</f>
        <v>45716</v>
      </c>
      <c r="B134" s="92"/>
      <c r="C134" s="165" t="str">
        <f>'Parcela 11'!C85</f>
        <v>Holerite (parte)</v>
      </c>
      <c r="D134" s="92"/>
      <c r="E134" s="165" t="str">
        <f>'Parcela 11'!E85</f>
        <v>Marcela Cristina Barbera - Psicologa</v>
      </c>
      <c r="F134" s="92"/>
      <c r="G134" s="173">
        <f>'Parcela 11'!G85</f>
        <v>6012</v>
      </c>
      <c r="I134">
        <v>16</v>
      </c>
      <c r="J134" s="96"/>
    </row>
    <row r="135" spans="1:10" x14ac:dyDescent="0.25">
      <c r="A135" s="172">
        <f>'Parcela 11'!A86</f>
        <v>45716</v>
      </c>
      <c r="B135" s="92"/>
      <c r="C135" s="165" t="str">
        <f>'Parcela 11'!C86</f>
        <v>Holerite (parte)</v>
      </c>
      <c r="D135" s="92"/>
      <c r="E135" s="165" t="str">
        <f>'Parcela 11'!E86</f>
        <v>Maria Ozeni F. Santos - Cozinheira</v>
      </c>
      <c r="F135" s="92"/>
      <c r="G135" s="173">
        <f>'Parcela 11'!G86</f>
        <v>2687</v>
      </c>
      <c r="H135" s="103"/>
      <c r="I135">
        <v>17</v>
      </c>
      <c r="J135" s="179"/>
    </row>
    <row r="136" spans="1:10" ht="13.5" customHeight="1" x14ac:dyDescent="0.25">
      <c r="A136" s="172">
        <f>'Parcela 11'!A87</f>
        <v>45716</v>
      </c>
      <c r="B136" s="92"/>
      <c r="C136" s="165" t="str">
        <f>'Parcela 11'!C87</f>
        <v>Holerite (parte)</v>
      </c>
      <c r="D136" s="92"/>
      <c r="E136" s="165" t="str">
        <f>'Parcela 11'!E87</f>
        <v>Mariana S. Henriques - Enfermeira Padrão</v>
      </c>
      <c r="F136" s="92"/>
      <c r="G136" s="173">
        <f>'Parcela 11'!G87</f>
        <v>5049</v>
      </c>
      <c r="H136" s="103"/>
      <c r="I136">
        <v>18</v>
      </c>
      <c r="J136" s="179"/>
    </row>
    <row r="137" spans="1:10" x14ac:dyDescent="0.25">
      <c r="A137" s="172">
        <f>'Parcela 11'!A88</f>
        <v>45716</v>
      </c>
      <c r="B137" s="92"/>
      <c r="C137" s="165" t="str">
        <f>'Parcela 11'!C88</f>
        <v>Holerite (parte)</v>
      </c>
      <c r="D137" s="92"/>
      <c r="E137" s="165" t="str">
        <f>'Parcela 11'!E88</f>
        <v>Marileide L. Curvo - Aux. de Enfermagem</v>
      </c>
      <c r="F137" s="92"/>
      <c r="G137" s="173">
        <f>'Parcela 11'!G88</f>
        <v>3777</v>
      </c>
      <c r="H137" s="103"/>
      <c r="I137">
        <v>19</v>
      </c>
      <c r="J137" s="179"/>
    </row>
    <row r="138" spans="1:10" x14ac:dyDescent="0.25">
      <c r="A138" s="172">
        <f>'Parcela 11'!A89</f>
        <v>45716</v>
      </c>
      <c r="B138" s="92"/>
      <c r="C138" s="165" t="str">
        <f>'Parcela 11'!C89</f>
        <v>Holerite (parte)</v>
      </c>
      <c r="D138" s="92"/>
      <c r="E138" s="165" t="str">
        <f>'Parcela 11'!E89</f>
        <v>Marina da Silva de Leão - Cuidadora</v>
      </c>
      <c r="F138" s="92"/>
      <c r="G138" s="173">
        <f>'Parcela 11'!G89</f>
        <v>3336</v>
      </c>
      <c r="H138" s="103"/>
      <c r="I138">
        <v>20</v>
      </c>
      <c r="J138" s="179"/>
    </row>
    <row r="139" spans="1:10" x14ac:dyDescent="0.25">
      <c r="A139" s="172">
        <f>'Parcela 11'!A90</f>
        <v>45716</v>
      </c>
      <c r="B139" s="92"/>
      <c r="C139" s="165" t="str">
        <f>'Parcela 11'!C90</f>
        <v>Holerite (parte)</v>
      </c>
      <c r="D139" s="92"/>
      <c r="E139" s="165" t="str">
        <f>'Parcela 11'!E90</f>
        <v>Marta de Jesus Grigolete - Serviços Gerais</v>
      </c>
      <c r="F139" s="92"/>
      <c r="G139" s="173">
        <f>'Parcela 11'!G90</f>
        <v>2977</v>
      </c>
      <c r="H139" s="103"/>
      <c r="I139">
        <v>21</v>
      </c>
      <c r="J139" s="179"/>
    </row>
    <row r="140" spans="1:10" x14ac:dyDescent="0.25">
      <c r="A140" s="172">
        <f>'Parcela 11'!A91</f>
        <v>45716</v>
      </c>
      <c r="B140" s="92"/>
      <c r="C140" s="165" t="str">
        <f>'Parcela 11'!C91</f>
        <v>Holerite (parte)</v>
      </c>
      <c r="D140" s="92"/>
      <c r="E140" s="165" t="str">
        <f>'Parcela 11'!E91</f>
        <v>Mirelli Samira Vaz - Cuidadora</v>
      </c>
      <c r="F140" s="92"/>
      <c r="G140" s="173">
        <f>'Parcela 11'!G91</f>
        <v>3441</v>
      </c>
      <c r="I140">
        <v>22</v>
      </c>
    </row>
    <row r="141" spans="1:10" x14ac:dyDescent="0.25">
      <c r="A141" s="172">
        <f>'Parcela 11'!A92</f>
        <v>45716</v>
      </c>
      <c r="B141" s="92"/>
      <c r="C141" s="165" t="str">
        <f>'Parcela 11'!C92</f>
        <v>Holerite (parte)</v>
      </c>
      <c r="D141" s="92"/>
      <c r="E141" s="165" t="str">
        <f>'Parcela 11'!E92</f>
        <v>Odete M. de Souza - Aux. de Enfermagem</v>
      </c>
      <c r="F141" s="92"/>
      <c r="G141" s="173">
        <f>'Parcela 11'!G92</f>
        <v>3441</v>
      </c>
      <c r="I141">
        <v>23</v>
      </c>
    </row>
    <row r="142" spans="1:10" x14ac:dyDescent="0.25">
      <c r="A142" s="172">
        <f>'Parcela 11'!A93</f>
        <v>45716</v>
      </c>
      <c r="B142" s="92"/>
      <c r="C142" s="165" t="str">
        <f>'Parcela 11'!C93</f>
        <v>Holerite (parte)</v>
      </c>
      <c r="D142" s="92"/>
      <c r="E142" s="165" t="str">
        <f>'Parcela 11'!E93</f>
        <v>Renata K. S. Domingues - Cuidadora</v>
      </c>
      <c r="F142" s="92"/>
      <c r="G142" s="173">
        <f>'Parcela 11'!G93</f>
        <v>3672</v>
      </c>
      <c r="I142">
        <v>24</v>
      </c>
    </row>
    <row r="143" spans="1:10" x14ac:dyDescent="0.25">
      <c r="A143" s="172">
        <f>'Parcela 11'!A94</f>
        <v>45716</v>
      </c>
      <c r="B143" s="92"/>
      <c r="C143" s="165" t="str">
        <f>'Parcela 11'!C94</f>
        <v>Holerite (parte)</v>
      </c>
      <c r="D143" s="92"/>
      <c r="E143" s="165" t="str">
        <f>'Parcela 11'!E94</f>
        <v>Ronilda Cirino Tomaz - Cuidadora</v>
      </c>
      <c r="F143" s="92"/>
      <c r="G143" s="173">
        <f>'Parcela 11'!G94</f>
        <v>1701</v>
      </c>
      <c r="I143">
        <v>25</v>
      </c>
    </row>
    <row r="144" spans="1:10" x14ac:dyDescent="0.25">
      <c r="A144" s="172">
        <f>'Parcela 11'!A95</f>
        <v>45716</v>
      </c>
      <c r="B144" s="92"/>
      <c r="C144" s="165" t="str">
        <f>'Parcela 11'!C95</f>
        <v>Holerite (parte)</v>
      </c>
      <c r="D144" s="92"/>
      <c r="E144" s="165" t="str">
        <f>'Parcela 11'!E95</f>
        <v>Rosana C. Valoto - Assistente Social</v>
      </c>
      <c r="F144" s="92"/>
      <c r="G144" s="173">
        <f>'Parcela 11'!G95</f>
        <v>5273</v>
      </c>
      <c r="I144">
        <v>26</v>
      </c>
    </row>
    <row r="145" spans="1:10" x14ac:dyDescent="0.25">
      <c r="A145" s="172">
        <f>'Parcela 11'!A96</f>
        <v>45716</v>
      </c>
      <c r="B145" s="92"/>
      <c r="C145" s="165" t="str">
        <f>'Parcela 11'!C96</f>
        <v>Holerite (parte)</v>
      </c>
      <c r="D145" s="92"/>
      <c r="E145" s="165" t="str">
        <f>'Parcela 11'!E96</f>
        <v>Rosimeire V. da S. Wiezel - Cuidadora</v>
      </c>
      <c r="F145" s="92"/>
      <c r="G145" s="173">
        <f>'Parcela 11'!G96</f>
        <v>3465</v>
      </c>
      <c r="I145">
        <v>27</v>
      </c>
    </row>
    <row r="146" spans="1:10" x14ac:dyDescent="0.25">
      <c r="A146" s="172">
        <f>'Parcela 11'!A97</f>
        <v>45716</v>
      </c>
      <c r="B146" s="92"/>
      <c r="C146" s="165" t="str">
        <f>'Parcela 11'!C97</f>
        <v>Holerite (parte)</v>
      </c>
      <c r="D146" s="92"/>
      <c r="E146" s="165" t="str">
        <f>'Parcela 11'!E97</f>
        <v>Silvana C. R. Santana - Cozinheira</v>
      </c>
      <c r="F146" s="92"/>
      <c r="G146" s="173">
        <f>'Parcela 11'!G97</f>
        <v>0</v>
      </c>
      <c r="I146">
        <v>28</v>
      </c>
    </row>
    <row r="147" spans="1:10" x14ac:dyDescent="0.25">
      <c r="A147" s="172">
        <f>'Parcela 11'!A98</f>
        <v>45716</v>
      </c>
      <c r="B147" s="92"/>
      <c r="C147" s="165" t="str">
        <f>'Parcela 11'!C98</f>
        <v>Holerite (parte)</v>
      </c>
      <c r="D147" s="92"/>
      <c r="E147" s="165" t="str">
        <f>'Parcela 11'!E98</f>
        <v>Tamiris de Assis de Sá - Recepcionista</v>
      </c>
      <c r="F147" s="92"/>
      <c r="G147" s="173">
        <f>'Parcela 11'!G98</f>
        <v>1562</v>
      </c>
      <c r="I147">
        <v>29</v>
      </c>
    </row>
    <row r="148" spans="1:10" x14ac:dyDescent="0.25">
      <c r="A148" s="172">
        <f>'Parcela 11'!A99</f>
        <v>45716</v>
      </c>
      <c r="B148" s="92"/>
      <c r="C148" s="165" t="str">
        <f>'Parcela 11'!C99</f>
        <v>Holerite (parte)</v>
      </c>
      <c r="D148" s="92"/>
      <c r="E148" s="165" t="str">
        <f>'Parcela 11'!E99</f>
        <v>Tania Ap. Lucio - Serviços Gerais</v>
      </c>
      <c r="F148" s="92"/>
      <c r="G148" s="173">
        <f>'Parcela 11'!G99</f>
        <v>2681</v>
      </c>
      <c r="I148">
        <v>30</v>
      </c>
    </row>
    <row r="149" spans="1:10" x14ac:dyDescent="0.25">
      <c r="A149" s="172">
        <f>'Parcela 11'!A100</f>
        <v>45716</v>
      </c>
      <c r="B149" s="92"/>
      <c r="C149" s="165" t="str">
        <f>'Parcela 11'!C100</f>
        <v>Holerite (parte)</v>
      </c>
      <c r="D149" s="92"/>
      <c r="E149" s="165" t="str">
        <f>'Parcela 11'!E100</f>
        <v>Vanusa M. S. Santos - Serviços Gerais</v>
      </c>
      <c r="F149" s="92"/>
      <c r="G149" s="173">
        <f>'Parcela 11'!G100</f>
        <v>2865</v>
      </c>
      <c r="I149">
        <v>31</v>
      </c>
    </row>
    <row r="150" spans="1:10" x14ac:dyDescent="0.25">
      <c r="A150" s="172">
        <f>'Parcela 11'!A101</f>
        <v>45689</v>
      </c>
      <c r="B150" s="92"/>
      <c r="C150" s="165" t="str">
        <f>'Parcela 11'!C101</f>
        <v>FGTS - Comp.</v>
      </c>
      <c r="D150" s="92" t="str">
        <f>'Parcela 11'!D101</f>
        <v>02/2025(parte)</v>
      </c>
      <c r="E150" s="165" t="str">
        <f>'Parcela 11'!E101</f>
        <v>Folha de pagamento</v>
      </c>
      <c r="F150" s="92"/>
      <c r="G150" s="173">
        <f>'Parcela 11'!G101</f>
        <v>5830.28</v>
      </c>
      <c r="I150">
        <v>32</v>
      </c>
    </row>
    <row r="151" spans="1:10" x14ac:dyDescent="0.25">
      <c r="A151" s="172">
        <f>'Parcela 11'!A102</f>
        <v>45698</v>
      </c>
      <c r="B151" s="92"/>
      <c r="C151" s="165" t="str">
        <f>'Parcela 11'!C102</f>
        <v>Holerite (parte)-férias</v>
      </c>
      <c r="D151" s="92"/>
      <c r="E151" s="165" t="str">
        <f>'Parcela 11'!E102</f>
        <v>Tamiris de Assis de Sá - Recepcionista</v>
      </c>
      <c r="F151" s="92"/>
      <c r="G151" s="173">
        <f>'Parcela 11'!G102</f>
        <v>1187.4100000000001</v>
      </c>
      <c r="I151">
        <v>33</v>
      </c>
    </row>
    <row r="152" spans="1:10" x14ac:dyDescent="0.25">
      <c r="A152" s="172">
        <f>'Parcela 11'!A103</f>
        <v>45715</v>
      </c>
      <c r="B152" s="92"/>
      <c r="C152" s="165" t="str">
        <f>'Parcela 11'!C103</f>
        <v>Holerite (parte)-férias</v>
      </c>
      <c r="D152" s="92"/>
      <c r="E152" s="165" t="str">
        <f>'Parcela 11'!E103</f>
        <v>Junio de Sousa Carvalho - Cuidador</v>
      </c>
      <c r="F152" s="92"/>
      <c r="G152" s="173">
        <f>'Parcela 11'!G103</f>
        <v>2263.63</v>
      </c>
    </row>
    <row r="153" spans="1:10" x14ac:dyDescent="0.25">
      <c r="A153" s="172">
        <f>'Parcela 11'!A104</f>
        <v>45716</v>
      </c>
      <c r="B153" s="92"/>
      <c r="C153" s="165" t="str">
        <f>'Parcela 11'!C104</f>
        <v>Holerite (parte)-férias</v>
      </c>
      <c r="D153" s="92"/>
      <c r="E153" s="165" t="str">
        <f>'Parcela 11'!E104</f>
        <v>Fernanda de O. Vieira - Analista financeiro</v>
      </c>
      <c r="F153" s="92"/>
      <c r="G153" s="173">
        <f>'Parcela 11'!G104</f>
        <v>1039.0899999999999</v>
      </c>
    </row>
    <row r="154" spans="1:10" x14ac:dyDescent="0.25">
      <c r="A154" s="172">
        <f>'Parcela 11'!A105</f>
        <v>45689</v>
      </c>
      <c r="B154" s="92"/>
      <c r="C154" s="165" t="str">
        <f>'Parcela 11'!C105</f>
        <v>GPS-Comp. 02/2025(parte)</v>
      </c>
      <c r="D154" s="92"/>
      <c r="E154" s="165" t="str">
        <f>'Parcela 11'!E105</f>
        <v>Folha de pagamento</v>
      </c>
      <c r="F154" s="92"/>
      <c r="G154" s="173">
        <f>'Parcela 11'!G105</f>
        <v>4932.59</v>
      </c>
    </row>
    <row r="155" spans="1:10" ht="15.75" thickBot="1" x14ac:dyDescent="0.3">
      <c r="A155" s="174">
        <f>'Parcela 11'!A106</f>
        <v>0</v>
      </c>
      <c r="B155" s="98"/>
      <c r="C155" s="175">
        <f>'Parcela 11'!C106</f>
        <v>0</v>
      </c>
      <c r="D155" s="98"/>
      <c r="E155" s="175">
        <f>'Parcela 11'!E106</f>
        <v>0</v>
      </c>
      <c r="F155" s="98"/>
      <c r="G155" s="176">
        <f>'Parcela 11'!G106</f>
        <v>0</v>
      </c>
      <c r="I155">
        <v>34</v>
      </c>
      <c r="J155" s="96">
        <f>SUM(G119:G155)</f>
        <v>116162</v>
      </c>
    </row>
    <row r="156" spans="1:10" x14ac:dyDescent="0.25">
      <c r="A156" s="10"/>
      <c r="B156" s="10"/>
      <c r="C156" s="10"/>
      <c r="D156" s="10"/>
      <c r="E156" s="10"/>
      <c r="F156" s="10"/>
      <c r="G156" s="178"/>
    </row>
    <row r="157" spans="1:10" x14ac:dyDescent="0.25">
      <c r="A157" s="10"/>
      <c r="B157" s="10"/>
      <c r="C157" s="10"/>
      <c r="D157" s="10"/>
      <c r="E157" s="10"/>
      <c r="F157" s="10"/>
      <c r="G157" s="178"/>
    </row>
    <row r="158" spans="1:10" x14ac:dyDescent="0.25">
      <c r="A158" s="10"/>
      <c r="B158" s="10"/>
      <c r="C158" s="10"/>
      <c r="D158" s="10"/>
      <c r="E158" s="10"/>
      <c r="F158" s="10"/>
      <c r="G158" s="178"/>
    </row>
    <row r="159" spans="1:10" ht="15.75" thickBot="1" x14ac:dyDescent="0.3">
      <c r="A159" s="10"/>
      <c r="B159" s="10"/>
      <c r="C159" s="10"/>
      <c r="D159" s="10"/>
      <c r="E159" s="10"/>
      <c r="F159" s="10"/>
      <c r="G159" s="178"/>
    </row>
    <row r="160" spans="1:10" x14ac:dyDescent="0.25">
      <c r="A160" s="170">
        <f>'Parcela 12'!A70</f>
        <v>45747</v>
      </c>
      <c r="B160" s="88"/>
      <c r="C160" s="170" t="str">
        <f>'Parcela 12'!C70</f>
        <v>Holerite (parte)</v>
      </c>
      <c r="D160" s="88"/>
      <c r="E160" s="170" t="str">
        <f>'Parcela 12'!E70</f>
        <v>Ana Lucia F. dos Santos - Cozinheira</v>
      </c>
      <c r="F160" s="88"/>
      <c r="G160" s="171">
        <f>'Parcela 12'!G70</f>
        <v>2662</v>
      </c>
      <c r="I160">
        <v>1</v>
      </c>
    </row>
    <row r="161" spans="1:9" x14ac:dyDescent="0.25">
      <c r="A161" s="172">
        <f>'Parcela 12'!A71</f>
        <v>45747</v>
      </c>
      <c r="B161" s="92"/>
      <c r="C161" s="165" t="str">
        <f>'Parcela 12'!C71</f>
        <v>Holerite (parte)</v>
      </c>
      <c r="D161" s="92"/>
      <c r="E161" s="165" t="str">
        <f>'Parcela 12'!E71</f>
        <v>Ana Maria C. T. Neves - Serviços Gerais</v>
      </c>
      <c r="F161" s="92"/>
      <c r="G161" s="173">
        <f>'Parcela 12'!G71</f>
        <v>0</v>
      </c>
      <c r="I161">
        <v>2</v>
      </c>
    </row>
    <row r="162" spans="1:9" x14ac:dyDescent="0.25">
      <c r="A162" s="172">
        <f>'Parcela 12'!A72</f>
        <v>45747</v>
      </c>
      <c r="B162" s="92"/>
      <c r="C162" s="165" t="str">
        <f>'Parcela 12'!C72</f>
        <v>Holerite (parte)</v>
      </c>
      <c r="D162" s="92"/>
      <c r="E162" s="165" t="str">
        <f>'Parcela 12'!E72</f>
        <v>Andreia dos Santos Pina - Terapeuta Ocup.</v>
      </c>
      <c r="F162" s="92"/>
      <c r="G162" s="173">
        <f>'Parcela 12'!G72</f>
        <v>2477</v>
      </c>
      <c r="I162">
        <v>3</v>
      </c>
    </row>
    <row r="163" spans="1:9" x14ac:dyDescent="0.25">
      <c r="A163" s="172">
        <f>'Parcela 12'!A73</f>
        <v>45747</v>
      </c>
      <c r="B163" s="92"/>
      <c r="C163" s="165" t="str">
        <f>'Parcela 12'!C73</f>
        <v>Holerite (parte)</v>
      </c>
      <c r="D163" s="92"/>
      <c r="E163" s="165" t="str">
        <f>'Parcela 12'!E73</f>
        <v>Beatriz A. dos Santos - Cozinheira</v>
      </c>
      <c r="F163" s="92"/>
      <c r="G163" s="173">
        <f>'Parcela 12'!G73</f>
        <v>0</v>
      </c>
      <c r="I163">
        <v>4</v>
      </c>
    </row>
    <row r="164" spans="1:9" x14ac:dyDescent="0.25">
      <c r="A164" s="172">
        <f>'Parcela 12'!A74</f>
        <v>45747</v>
      </c>
      <c r="B164" s="92"/>
      <c r="C164" s="165" t="str">
        <f>'Parcela 12'!C74</f>
        <v>Holerite (parte)</v>
      </c>
      <c r="D164" s="92"/>
      <c r="E164" s="165" t="str">
        <f>'Parcela 12'!E74</f>
        <v>Bruna L. A. dos Santos - Serviços Gerais</v>
      </c>
      <c r="F164" s="92"/>
      <c r="G164" s="173">
        <f>'Parcela 12'!G74</f>
        <v>0</v>
      </c>
      <c r="I164">
        <v>5</v>
      </c>
    </row>
    <row r="165" spans="1:9" x14ac:dyDescent="0.25">
      <c r="A165" s="172">
        <f>'Parcela 12'!A75</f>
        <v>45747</v>
      </c>
      <c r="B165" s="92"/>
      <c r="C165" s="165" t="str">
        <f>'Parcela 12'!C75</f>
        <v>Holerite (parte)</v>
      </c>
      <c r="D165" s="92"/>
      <c r="E165" s="165" t="str">
        <f>'Parcela 12'!E75</f>
        <v>Cleitom H.S&gt; dos Santos - Cuidador</v>
      </c>
      <c r="F165" s="92"/>
      <c r="G165" s="173">
        <f>'Parcela 12'!G75</f>
        <v>0</v>
      </c>
      <c r="I165">
        <v>6</v>
      </c>
    </row>
    <row r="166" spans="1:9" x14ac:dyDescent="0.25">
      <c r="A166" s="172">
        <f>'Parcela 12'!A76</f>
        <v>45747</v>
      </c>
      <c r="B166" s="92"/>
      <c r="C166" s="165" t="str">
        <f>'Parcela 12'!C76</f>
        <v>Holerite (parte)</v>
      </c>
      <c r="D166" s="92"/>
      <c r="E166" s="165" t="str">
        <f>'Parcela 12'!E76</f>
        <v>Daiany Renata Thomazini - Cuidadora</v>
      </c>
      <c r="F166" s="92"/>
      <c r="G166" s="173">
        <f>'Parcela 12'!G76</f>
        <v>3441</v>
      </c>
      <c r="I166">
        <v>7</v>
      </c>
    </row>
    <row r="167" spans="1:9" x14ac:dyDescent="0.25">
      <c r="A167" s="172">
        <f>'Parcela 12'!A77</f>
        <v>45747</v>
      </c>
      <c r="B167" s="92"/>
      <c r="C167" s="165" t="str">
        <f>'Parcela 12'!C77</f>
        <v>Holerite (parte)</v>
      </c>
      <c r="D167" s="92"/>
      <c r="E167" s="165" t="str">
        <f>'Parcela 12'!E77</f>
        <v>Edmara Teles Martins - Serviços Gerais</v>
      </c>
      <c r="F167" s="92"/>
      <c r="G167" s="173">
        <f>'Parcela 12'!G77</f>
        <v>15.7</v>
      </c>
      <c r="I167">
        <v>8</v>
      </c>
    </row>
    <row r="168" spans="1:9" x14ac:dyDescent="0.25">
      <c r="A168" s="172">
        <f>'Parcela 12'!A78</f>
        <v>45747</v>
      </c>
      <c r="B168" s="92"/>
      <c r="C168" s="165" t="str">
        <f>'Parcela 12'!C78</f>
        <v>Holerite (parte)</v>
      </c>
      <c r="D168" s="92"/>
      <c r="E168" s="165" t="str">
        <f>'Parcela 12'!E78</f>
        <v>Elenice T. F. da Silva - Serviços Gerais</v>
      </c>
      <c r="F168" s="92"/>
      <c r="G168" s="173">
        <f>'Parcela 12'!G78</f>
        <v>2804</v>
      </c>
      <c r="I168">
        <v>9</v>
      </c>
    </row>
    <row r="169" spans="1:9" x14ac:dyDescent="0.25">
      <c r="A169" s="172">
        <f>'Parcela 12'!A79</f>
        <v>45747</v>
      </c>
      <c r="B169" s="92"/>
      <c r="C169" s="165" t="str">
        <f>'Parcela 12'!C79</f>
        <v>Holerite (parte)</v>
      </c>
      <c r="D169" s="92"/>
      <c r="E169" s="165" t="str">
        <f>'Parcela 12'!E79</f>
        <v>Enara  C. de Campos Seco - Coordenadora</v>
      </c>
      <c r="F169" s="92"/>
      <c r="G169" s="173">
        <f>'Parcela 12'!G79</f>
        <v>0</v>
      </c>
      <c r="I169">
        <v>10</v>
      </c>
    </row>
    <row r="170" spans="1:9" x14ac:dyDescent="0.25">
      <c r="A170" s="172">
        <f>'Parcela 12'!A80</f>
        <v>45747</v>
      </c>
      <c r="B170" s="92"/>
      <c r="C170" s="165" t="str">
        <f>'Parcela 12'!C80</f>
        <v>Holerite (parte)</v>
      </c>
      <c r="D170" s="92"/>
      <c r="E170" s="165" t="str">
        <f>'Parcela 12'!E80</f>
        <v>Fátima Mariellen Sobral Pereira - Cozinheira</v>
      </c>
      <c r="F170" s="92"/>
      <c r="G170" s="173">
        <f>'Parcela 12'!G80</f>
        <v>0</v>
      </c>
      <c r="I170">
        <v>11</v>
      </c>
    </row>
    <row r="171" spans="1:9" x14ac:dyDescent="0.25">
      <c r="A171" s="172">
        <f>'Parcela 12'!A81</f>
        <v>45747</v>
      </c>
      <c r="B171" s="92"/>
      <c r="C171" s="165" t="str">
        <f>'Parcela 12'!C81</f>
        <v>Holerite (parte)</v>
      </c>
      <c r="D171" s="92"/>
      <c r="E171" s="165" t="str">
        <f>'Parcela 12'!E81</f>
        <v>Fernanda de O. Vieira - Analista Financeiro</v>
      </c>
      <c r="F171" s="92"/>
      <c r="G171" s="173">
        <f>'Parcela 12'!G81</f>
        <v>4015</v>
      </c>
      <c r="I171">
        <v>12</v>
      </c>
    </row>
    <row r="172" spans="1:9" x14ac:dyDescent="0.25">
      <c r="A172" s="172">
        <f>'Parcela 12'!A82</f>
        <v>45747</v>
      </c>
      <c r="B172" s="92"/>
      <c r="C172" s="165" t="str">
        <f>'Parcela 12'!C82</f>
        <v>Holerite (parte)</v>
      </c>
      <c r="D172" s="92"/>
      <c r="E172" s="165" t="str">
        <f>'Parcela 12'!E82</f>
        <v>Janaina V. de O. Camargo - Nutricionista</v>
      </c>
      <c r="F172" s="92"/>
      <c r="G172" s="173">
        <f>'Parcela 12'!G82</f>
        <v>0</v>
      </c>
      <c r="I172">
        <v>13</v>
      </c>
    </row>
    <row r="173" spans="1:9" x14ac:dyDescent="0.25">
      <c r="A173" s="172">
        <f>'Parcela 12'!A83</f>
        <v>45747</v>
      </c>
      <c r="B173" s="92"/>
      <c r="C173" s="165" t="str">
        <f>'Parcela 12'!C83</f>
        <v>Holerite (parte)</v>
      </c>
      <c r="D173" s="92"/>
      <c r="E173" s="165" t="str">
        <f>'Parcela 12'!E83</f>
        <v>Juliana M. da Silva Domingues - Cuidadora</v>
      </c>
      <c r="F173" s="92"/>
      <c r="G173" s="173">
        <f>'Parcela 12'!G83</f>
        <v>3724</v>
      </c>
      <c r="I173">
        <v>14</v>
      </c>
    </row>
    <row r="174" spans="1:9" x14ac:dyDescent="0.25">
      <c r="A174" s="172">
        <f>'Parcela 12'!A84</f>
        <v>45747</v>
      </c>
      <c r="B174" s="92"/>
      <c r="C174" s="165" t="str">
        <f>'Parcela 12'!C84</f>
        <v>Holerite (parte)</v>
      </c>
      <c r="D174" s="92"/>
      <c r="E174" s="165" t="str">
        <f>'Parcela 12'!E84</f>
        <v>Junio de Sousa Carvalho - Cuidador</v>
      </c>
      <c r="F174" s="92"/>
      <c r="G174" s="173">
        <f>'Parcela 12'!G84</f>
        <v>2002</v>
      </c>
      <c r="I174">
        <v>15</v>
      </c>
    </row>
    <row r="175" spans="1:9" x14ac:dyDescent="0.25">
      <c r="A175" s="172">
        <f>'Parcela 12'!A85</f>
        <v>45747</v>
      </c>
      <c r="B175" s="92"/>
      <c r="C175" s="165" t="str">
        <f>'Parcela 12'!C85</f>
        <v>Holerite (parte)</v>
      </c>
      <c r="D175" s="92"/>
      <c r="E175" s="165" t="str">
        <f>'Parcela 12'!E85</f>
        <v>Marcela Cristina Barbera - Psicologa</v>
      </c>
      <c r="F175" s="92"/>
      <c r="G175" s="173">
        <f>'Parcela 12'!G85</f>
        <v>5217</v>
      </c>
      <c r="I175">
        <v>16</v>
      </c>
    </row>
    <row r="176" spans="1:9" x14ac:dyDescent="0.25">
      <c r="A176" s="172">
        <f>'Parcela 12'!A86</f>
        <v>45747</v>
      </c>
      <c r="B176" s="92"/>
      <c r="C176" s="165" t="str">
        <f>'Parcela 12'!C86</f>
        <v>Holerite (parte)</v>
      </c>
      <c r="D176" s="92"/>
      <c r="E176" s="165" t="str">
        <f>'Parcela 12'!E86</f>
        <v>Maria Ozeni F. Santos - Cozinheira</v>
      </c>
      <c r="F176" s="92"/>
      <c r="G176" s="173">
        <f>'Parcela 12'!G86</f>
        <v>2673</v>
      </c>
      <c r="I176">
        <v>17</v>
      </c>
    </row>
    <row r="177" spans="1:9" x14ac:dyDescent="0.25">
      <c r="A177" s="172">
        <f>'Parcela 12'!A87</f>
        <v>45747</v>
      </c>
      <c r="B177" s="92"/>
      <c r="C177" s="165" t="str">
        <f>'Parcela 12'!C87</f>
        <v>Holerite (parte)</v>
      </c>
      <c r="D177" s="92"/>
      <c r="E177" s="165" t="str">
        <f>'Parcela 12'!E87</f>
        <v>Mariana S. Henriques - Enfermeira Padrão</v>
      </c>
      <c r="F177" s="92"/>
      <c r="G177" s="173">
        <f>'Parcela 12'!G87</f>
        <v>0</v>
      </c>
      <c r="I177">
        <v>18</v>
      </c>
    </row>
    <row r="178" spans="1:9" x14ac:dyDescent="0.25">
      <c r="A178" s="172">
        <f>'Parcela 12'!A88</f>
        <v>45747</v>
      </c>
      <c r="B178" s="92"/>
      <c r="C178" s="165" t="str">
        <f>'Parcela 12'!C88</f>
        <v>Holerite (parte)</v>
      </c>
      <c r="D178" s="92"/>
      <c r="E178" s="165" t="str">
        <f>'Parcela 12'!E88</f>
        <v>Marileide L. Curvo - Aux. de Enfermagem</v>
      </c>
      <c r="F178" s="92"/>
      <c r="G178" s="173">
        <f>'Parcela 12'!G88</f>
        <v>3564</v>
      </c>
      <c r="I178">
        <v>19</v>
      </c>
    </row>
    <row r="179" spans="1:9" x14ac:dyDescent="0.25">
      <c r="A179" s="172">
        <f>'Parcela 12'!A89</f>
        <v>45747</v>
      </c>
      <c r="B179" s="92"/>
      <c r="C179" s="165" t="str">
        <f>'Parcela 12'!C89</f>
        <v>Holerite (parte)</v>
      </c>
      <c r="D179" s="92"/>
      <c r="E179" s="165" t="str">
        <f>'Parcela 12'!E89</f>
        <v>Marina da Silva de Leão - Cuidadora</v>
      </c>
      <c r="F179" s="92"/>
      <c r="G179" s="173">
        <f>'Parcela 12'!G89</f>
        <v>3236</v>
      </c>
      <c r="I179">
        <v>20</v>
      </c>
    </row>
    <row r="180" spans="1:9" x14ac:dyDescent="0.25">
      <c r="A180" s="172">
        <f>'Parcela 12'!A90</f>
        <v>45747</v>
      </c>
      <c r="B180" s="92"/>
      <c r="C180" s="165" t="str">
        <f>'Parcela 12'!C90</f>
        <v>Holerite (parte)</v>
      </c>
      <c r="D180" s="92"/>
      <c r="E180" s="165" t="str">
        <f>'Parcela 12'!E90</f>
        <v>Marta de Jesus Grigolete - Serviços Gerais</v>
      </c>
      <c r="F180" s="92"/>
      <c r="G180" s="173">
        <f>'Parcela 12'!G90</f>
        <v>2977</v>
      </c>
      <c r="I180">
        <v>21</v>
      </c>
    </row>
    <row r="181" spans="1:9" x14ac:dyDescent="0.25">
      <c r="A181" s="172">
        <f>'Parcela 12'!A91</f>
        <v>45747</v>
      </c>
      <c r="B181" s="92"/>
      <c r="C181" s="165" t="str">
        <f>'Parcela 12'!C91</f>
        <v>Holerite (parte)</v>
      </c>
      <c r="D181" s="92"/>
      <c r="E181" s="165" t="str">
        <f>'Parcela 12'!E91</f>
        <v>Mirelli Samira Vaz - Cuidadora</v>
      </c>
      <c r="F181" s="92"/>
      <c r="G181" s="173">
        <f>'Parcela 12'!G91</f>
        <v>3441</v>
      </c>
      <c r="I181">
        <v>22</v>
      </c>
    </row>
    <row r="182" spans="1:9" x14ac:dyDescent="0.25">
      <c r="A182" s="172">
        <f>'Parcela 12'!A92</f>
        <v>45747</v>
      </c>
      <c r="B182" s="92"/>
      <c r="C182" s="165" t="str">
        <f>'Parcela 12'!C92</f>
        <v>Holerite (parte)</v>
      </c>
      <c r="D182" s="92"/>
      <c r="E182" s="165" t="str">
        <f>'Parcela 12'!E92</f>
        <v>Odete M. de Souza - Aux. de Enfermagem</v>
      </c>
      <c r="F182" s="92"/>
      <c r="G182" s="173">
        <f>'Parcela 12'!G92</f>
        <v>3441</v>
      </c>
      <c r="I182">
        <v>23</v>
      </c>
    </row>
    <row r="183" spans="1:9" x14ac:dyDescent="0.25">
      <c r="A183" s="172">
        <f>'Parcela 12'!A93</f>
        <v>45747</v>
      </c>
      <c r="B183" s="92"/>
      <c r="C183" s="165" t="str">
        <f>'Parcela 12'!C93</f>
        <v>Holerite (parte)</v>
      </c>
      <c r="D183" s="92"/>
      <c r="E183" s="165" t="str">
        <f>'Parcela 12'!E93</f>
        <v>Renata K. S. Domingues - Cuidadora</v>
      </c>
      <c r="F183" s="92"/>
      <c r="G183" s="173">
        <f>'Parcela 12'!G93</f>
        <v>3398</v>
      </c>
      <c r="I183">
        <v>24</v>
      </c>
    </row>
    <row r="184" spans="1:9" x14ac:dyDescent="0.25">
      <c r="A184" s="172">
        <f>'Parcela 12'!A94</f>
        <v>45747</v>
      </c>
      <c r="B184" s="92"/>
      <c r="C184" s="165" t="str">
        <f>'Parcela 12'!C94</f>
        <v>Holerite (parte)</v>
      </c>
      <c r="D184" s="92"/>
      <c r="E184" s="165" t="str">
        <f>'Parcela 12'!E94</f>
        <v>Ronilda Cirino Tomaz - Cuidadora</v>
      </c>
      <c r="F184" s="92"/>
      <c r="G184" s="173">
        <f>'Parcela 12'!G94</f>
        <v>3231</v>
      </c>
      <c r="I184">
        <v>25</v>
      </c>
    </row>
    <row r="185" spans="1:9" x14ac:dyDescent="0.25">
      <c r="A185" s="172">
        <f>'Parcela 12'!A95</f>
        <v>45747</v>
      </c>
      <c r="B185" s="92"/>
      <c r="C185" s="165" t="str">
        <f>'Parcela 12'!C95</f>
        <v>Holerite (parte)</v>
      </c>
      <c r="D185" s="92"/>
      <c r="E185" s="165" t="str">
        <f>'Parcela 12'!E95</f>
        <v>Rosana C. Valoto - Assistente Social</v>
      </c>
      <c r="F185" s="92"/>
      <c r="G185" s="173">
        <f>'Parcela 12'!G95</f>
        <v>0</v>
      </c>
      <c r="I185">
        <v>26</v>
      </c>
    </row>
    <row r="186" spans="1:9" x14ac:dyDescent="0.25">
      <c r="A186" s="172">
        <f>'Parcela 12'!A96</f>
        <v>45747</v>
      </c>
      <c r="B186" s="92"/>
      <c r="C186" s="165" t="str">
        <f>'Parcela 12'!C96</f>
        <v>Holerite (parte)</v>
      </c>
      <c r="D186" s="92"/>
      <c r="E186" s="165" t="str">
        <f>'Parcela 12'!E96</f>
        <v>Rosimeire V. da S. Wiezel - Cuidadora</v>
      </c>
      <c r="F186" s="92"/>
      <c r="G186" s="173">
        <f>'Parcela 12'!G96</f>
        <v>0</v>
      </c>
      <c r="I186">
        <v>27</v>
      </c>
    </row>
    <row r="187" spans="1:9" x14ac:dyDescent="0.25">
      <c r="A187" s="172">
        <f>'Parcela 12'!A97</f>
        <v>45747</v>
      </c>
      <c r="B187" s="92"/>
      <c r="C187" s="165" t="str">
        <f>'Parcela 12'!C97</f>
        <v>Holerite (parte)</v>
      </c>
      <c r="D187" s="92"/>
      <c r="E187" s="165" t="str">
        <f>'Parcela 12'!E97</f>
        <v>Silvana C. R. Santana - Cozinheira</v>
      </c>
      <c r="F187" s="92"/>
      <c r="G187" s="173">
        <f>'Parcela 12'!G97</f>
        <v>0</v>
      </c>
      <c r="I187">
        <v>28</v>
      </c>
    </row>
    <row r="188" spans="1:9" x14ac:dyDescent="0.25">
      <c r="A188" s="172">
        <f>'Parcela 12'!A98</f>
        <v>45747</v>
      </c>
      <c r="B188" s="92"/>
      <c r="C188" s="165" t="str">
        <f>'Parcela 12'!C98</f>
        <v>Holerite (parte)</v>
      </c>
      <c r="D188" s="92"/>
      <c r="E188" s="165" t="str">
        <f>'Parcela 12'!E98</f>
        <v>Tamiris de Assis de Sá - Recepcionista</v>
      </c>
      <c r="F188" s="92"/>
      <c r="G188" s="173">
        <f>'Parcela 12'!G98</f>
        <v>0</v>
      </c>
      <c r="I188">
        <v>29</v>
      </c>
    </row>
    <row r="189" spans="1:9" x14ac:dyDescent="0.25">
      <c r="A189" s="172">
        <f>'Parcela 12'!A99</f>
        <v>45747</v>
      </c>
      <c r="B189" s="92"/>
      <c r="C189" s="165" t="str">
        <f>'Parcela 12'!C99</f>
        <v>Holerite (parte)</v>
      </c>
      <c r="D189" s="92"/>
      <c r="E189" s="165" t="str">
        <f>'Parcela 12'!E99</f>
        <v>Tania Ap. Lucio - Serviços Gerais</v>
      </c>
      <c r="F189" s="92"/>
      <c r="G189" s="173">
        <f>'Parcela 12'!G99</f>
        <v>2565</v>
      </c>
      <c r="I189">
        <v>30</v>
      </c>
    </row>
    <row r="190" spans="1:9" x14ac:dyDescent="0.25">
      <c r="A190" s="172">
        <f>'Parcela 12'!A100</f>
        <v>45747</v>
      </c>
      <c r="B190" s="92"/>
      <c r="C190" s="165" t="str">
        <f>'Parcela 12'!C100</f>
        <v>Holerite (parte)</v>
      </c>
      <c r="D190" s="92"/>
      <c r="E190" s="165" t="str">
        <f>'Parcela 12'!E100</f>
        <v>Vanusa M. S. Santos - Serviços Gerais</v>
      </c>
      <c r="F190" s="92"/>
      <c r="G190" s="173">
        <f>'Parcela 12'!G100</f>
        <v>2936</v>
      </c>
      <c r="I190">
        <v>31</v>
      </c>
    </row>
    <row r="191" spans="1:9" x14ac:dyDescent="0.25">
      <c r="A191" s="172">
        <f>'Parcela 12'!A101</f>
        <v>0</v>
      </c>
      <c r="B191" s="92"/>
      <c r="C191" s="165" t="str">
        <f>'Parcela 12'!C101</f>
        <v>FGTS - Comp.</v>
      </c>
      <c r="D191" s="92">
        <f>'Parcela 12'!D101</f>
        <v>0</v>
      </c>
      <c r="E191" s="165">
        <f>'Parcela 12'!E101</f>
        <v>0</v>
      </c>
      <c r="F191" s="92"/>
      <c r="G191" s="173">
        <f>'Parcela 12'!G101</f>
        <v>0</v>
      </c>
      <c r="I191">
        <v>32</v>
      </c>
    </row>
    <row r="192" spans="1:9" x14ac:dyDescent="0.25">
      <c r="A192" s="172">
        <f>'Parcela 12'!A102</f>
        <v>0</v>
      </c>
      <c r="B192" s="92"/>
      <c r="C192" s="165">
        <f>'Parcela 12'!C102</f>
        <v>0</v>
      </c>
      <c r="D192" s="92"/>
      <c r="E192" s="165">
        <f>'Parcela 12'!E102</f>
        <v>0</v>
      </c>
      <c r="F192" s="92"/>
      <c r="G192" s="173">
        <f>'Parcela 12'!G102</f>
        <v>0</v>
      </c>
    </row>
    <row r="193" spans="1:10" x14ac:dyDescent="0.25">
      <c r="A193" s="172">
        <f>'Parcela 12'!A103</f>
        <v>0</v>
      </c>
      <c r="B193" s="92"/>
      <c r="C193" s="165">
        <f>'Parcela 12'!C103</f>
        <v>0</v>
      </c>
      <c r="D193" s="92"/>
      <c r="E193" s="165">
        <f>'Parcela 12'!E103</f>
        <v>0</v>
      </c>
      <c r="F193" s="92"/>
      <c r="G193" s="173">
        <f>'Parcela 12'!G103</f>
        <v>0</v>
      </c>
    </row>
    <row r="194" spans="1:10" x14ac:dyDescent="0.25">
      <c r="A194" s="172">
        <f>'Parcela 12'!A104</f>
        <v>0</v>
      </c>
      <c r="B194" s="92"/>
      <c r="C194" s="165">
        <f>'Parcela 12'!C104</f>
        <v>0</v>
      </c>
      <c r="D194" s="92"/>
      <c r="E194" s="165">
        <f>'Parcela 12'!E104</f>
        <v>0</v>
      </c>
      <c r="F194" s="92"/>
      <c r="G194" s="173">
        <f>'Parcela 12'!G104</f>
        <v>0</v>
      </c>
    </row>
    <row r="195" spans="1:10" x14ac:dyDescent="0.25">
      <c r="A195" s="172">
        <f>'Parcela 12'!A105</f>
        <v>0</v>
      </c>
      <c r="B195" s="92"/>
      <c r="C195" s="165">
        <f>'Parcela 12'!C105</f>
        <v>0</v>
      </c>
      <c r="D195" s="92"/>
      <c r="E195" s="165">
        <f>'Parcela 12'!E105</f>
        <v>0</v>
      </c>
      <c r="F195" s="92"/>
      <c r="G195" s="173">
        <f>'Parcela 12'!G105</f>
        <v>0</v>
      </c>
      <c r="I195">
        <v>33</v>
      </c>
    </row>
    <row r="196" spans="1:10" ht="15.75" thickBot="1" x14ac:dyDescent="0.3">
      <c r="A196" s="174">
        <f>'Parcela 12'!A106</f>
        <v>0</v>
      </c>
      <c r="B196" s="98"/>
      <c r="C196" s="175">
        <f>'Parcela 12'!C106</f>
        <v>0</v>
      </c>
      <c r="D196" s="98"/>
      <c r="E196" s="175">
        <f>'Parcela 12'!E106</f>
        <v>0</v>
      </c>
      <c r="F196" s="98"/>
      <c r="G196" s="176">
        <f>'Parcela 12'!G106</f>
        <v>0</v>
      </c>
      <c r="I196">
        <v>34</v>
      </c>
      <c r="J196" s="96">
        <f>SUM(G160:G196)</f>
        <v>57819.7</v>
      </c>
    </row>
    <row r="197" spans="1:10" hidden="1" x14ac:dyDescent="0.25"/>
    <row r="198" spans="1:10" hidden="1" x14ac:dyDescent="0.25"/>
    <row r="199" spans="1:10" hidden="1" x14ac:dyDescent="0.25"/>
    <row r="200" spans="1:10" ht="15.75" hidden="1" thickBot="1" x14ac:dyDescent="0.3"/>
    <row r="201" spans="1:10" hidden="1" x14ac:dyDescent="0.25">
      <c r="A201" s="170">
        <f>'Parcela 4'!A70</f>
        <v>0</v>
      </c>
      <c r="B201" s="88"/>
      <c r="C201" s="170" t="str">
        <f>'Parcela 4'!C70</f>
        <v>Holerite (parte)</v>
      </c>
      <c r="D201" s="88"/>
      <c r="E201" s="170" t="str">
        <f>'Parcela 4'!E70</f>
        <v>Aldenira Pereira Moraes - Cozinheira</v>
      </c>
      <c r="F201" s="88"/>
      <c r="G201" s="171">
        <f>'Parcela 4'!G70</f>
        <v>0</v>
      </c>
      <c r="I201">
        <v>1</v>
      </c>
    </row>
    <row r="202" spans="1:10" hidden="1" x14ac:dyDescent="0.25">
      <c r="A202" s="172">
        <f>'Parcela 4'!A71</f>
        <v>0</v>
      </c>
      <c r="B202" s="92"/>
      <c r="C202" s="165" t="str">
        <f>'Parcela 4'!C71</f>
        <v>Holerite (parte)</v>
      </c>
      <c r="D202" s="92"/>
      <c r="E202" s="165" t="str">
        <f>'Parcela 4'!E71</f>
        <v>Ana Lucia F. dos Santos - Cozinheira</v>
      </c>
      <c r="F202" s="92"/>
      <c r="G202" s="173">
        <f>'Parcela 4'!G71</f>
        <v>0</v>
      </c>
      <c r="I202">
        <v>2</v>
      </c>
    </row>
    <row r="203" spans="1:10" hidden="1" x14ac:dyDescent="0.25">
      <c r="A203" s="172">
        <f>'Parcela 4'!A72</f>
        <v>0</v>
      </c>
      <c r="B203" s="92"/>
      <c r="C203" s="165" t="str">
        <f>'Parcela 4'!C72</f>
        <v>Holerite (parte)</v>
      </c>
      <c r="D203" s="92"/>
      <c r="E203" s="165" t="str">
        <f>'Parcela 4'!E72</f>
        <v>Beatriz A. dos Santos - Cozinheira</v>
      </c>
      <c r="F203" s="92"/>
      <c r="G203" s="173">
        <f>'Parcela 4'!G72</f>
        <v>0</v>
      </c>
      <c r="I203">
        <v>3</v>
      </c>
    </row>
    <row r="204" spans="1:10" hidden="1" x14ac:dyDescent="0.25">
      <c r="A204" s="172">
        <f>'Parcela 4'!A73</f>
        <v>0</v>
      </c>
      <c r="B204" s="92"/>
      <c r="C204" s="165" t="str">
        <f>'Parcela 4'!C73</f>
        <v>Holerite (parte)</v>
      </c>
      <c r="D204" s="92"/>
      <c r="E204" s="165" t="str">
        <f>'Parcela 4'!E73</f>
        <v>Daiany Renata Thomazini - Cuidadora</v>
      </c>
      <c r="F204" s="92"/>
      <c r="G204" s="173">
        <f>'Parcela 4'!G73</f>
        <v>0</v>
      </c>
      <c r="I204">
        <v>4</v>
      </c>
    </row>
    <row r="205" spans="1:10" hidden="1" x14ac:dyDescent="0.25">
      <c r="A205" s="172">
        <f>'Parcela 4'!A74</f>
        <v>0</v>
      </c>
      <c r="B205" s="92"/>
      <c r="C205" s="165" t="str">
        <f>'Parcela 4'!C74</f>
        <v>Holerite (parte)</v>
      </c>
      <c r="D205" s="92"/>
      <c r="E205" s="165" t="str">
        <f>'Parcela 4'!E74</f>
        <v>Daniely Camargo Nunes - Cuidadora</v>
      </c>
      <c r="F205" s="92"/>
      <c r="G205" s="173">
        <f>'Parcela 4'!G74</f>
        <v>0</v>
      </c>
      <c r="I205">
        <v>5</v>
      </c>
    </row>
    <row r="206" spans="1:10" hidden="1" x14ac:dyDescent="0.25">
      <c r="A206" s="172">
        <f>'Parcela 4'!A75</f>
        <v>0</v>
      </c>
      <c r="B206" s="92"/>
      <c r="C206" s="165" t="str">
        <f>'Parcela 4'!C75</f>
        <v>Holerite (parte)</v>
      </c>
      <c r="D206" s="92"/>
      <c r="E206" s="165" t="str">
        <f>'Parcela 4'!E75</f>
        <v>Deborah A. Silva - Aux. de Enfermagem</v>
      </c>
      <c r="F206" s="92"/>
      <c r="G206" s="173">
        <f>'Parcela 4'!G75</f>
        <v>0</v>
      </c>
      <c r="I206">
        <v>6</v>
      </c>
    </row>
    <row r="207" spans="1:10" hidden="1" x14ac:dyDescent="0.25">
      <c r="A207" s="172">
        <f>'Parcela 4'!A76</f>
        <v>0</v>
      </c>
      <c r="B207" s="92"/>
      <c r="C207" s="165" t="str">
        <f>'Parcela 4'!C76</f>
        <v>Holerite (parte)</v>
      </c>
      <c r="D207" s="92"/>
      <c r="E207" s="165" t="str">
        <f>'Parcela 4'!E76</f>
        <v>Elenice T. F. da Silva - Serviços Gerais</v>
      </c>
      <c r="F207" s="92"/>
      <c r="G207" s="173">
        <f>'Parcela 4'!G76</f>
        <v>0</v>
      </c>
      <c r="I207">
        <v>7</v>
      </c>
    </row>
    <row r="208" spans="1:10" hidden="1" x14ac:dyDescent="0.25">
      <c r="A208" s="172">
        <f>'Parcela 4'!A77</f>
        <v>0</v>
      </c>
      <c r="B208" s="92"/>
      <c r="C208" s="165" t="str">
        <f>'Parcela 4'!C77</f>
        <v>Holerite (parte)</v>
      </c>
      <c r="D208" s="92"/>
      <c r="E208" s="165" t="str">
        <f>'Parcela 4'!E77</f>
        <v>Enara  C. de Campos Seco - Coordenadora</v>
      </c>
      <c r="F208" s="92"/>
      <c r="G208" s="173">
        <f>'Parcela 4'!G77</f>
        <v>0</v>
      </c>
      <c r="I208">
        <v>8</v>
      </c>
    </row>
    <row r="209" spans="1:9" hidden="1" x14ac:dyDescent="0.25">
      <c r="A209" s="172">
        <f>'Parcela 4'!A78</f>
        <v>0</v>
      </c>
      <c r="B209" s="92"/>
      <c r="C209" s="165" t="str">
        <f>'Parcela 4'!C78</f>
        <v>Holerite (parte)</v>
      </c>
      <c r="D209" s="92"/>
      <c r="E209" s="165" t="str">
        <f>'Parcela 4'!E78</f>
        <v>Fernanda de O. Vieira - Assistente Financeiro</v>
      </c>
      <c r="F209" s="92"/>
      <c r="G209" s="173">
        <f>'Parcela 4'!G78</f>
        <v>0</v>
      </c>
      <c r="I209">
        <v>9</v>
      </c>
    </row>
    <row r="210" spans="1:9" hidden="1" x14ac:dyDescent="0.25">
      <c r="A210" s="172">
        <f>'Parcela 4'!A79</f>
        <v>0</v>
      </c>
      <c r="B210" s="92"/>
      <c r="C210" s="165" t="str">
        <f>'Parcela 4'!C79</f>
        <v>Holerite (parte)</v>
      </c>
      <c r="D210" s="92"/>
      <c r="E210" s="165" t="str">
        <f>'Parcela 4'!E79</f>
        <v>Janaina V. de O. Camargo - Nutricionista</v>
      </c>
      <c r="F210" s="92"/>
      <c r="G210" s="173">
        <f>'Parcela 4'!G79</f>
        <v>0</v>
      </c>
      <c r="I210">
        <v>10</v>
      </c>
    </row>
    <row r="211" spans="1:9" hidden="1" x14ac:dyDescent="0.25">
      <c r="A211" s="172">
        <f>'Parcela 4'!A80</f>
        <v>0</v>
      </c>
      <c r="B211" s="92"/>
      <c r="C211" s="165" t="str">
        <f>'Parcela 4'!C80</f>
        <v>Holerite (parte)</v>
      </c>
      <c r="D211" s="92"/>
      <c r="E211" s="165" t="str">
        <f>'Parcela 4'!E80</f>
        <v>Juliana M. da Silva Domingues - Cuidadora</v>
      </c>
      <c r="F211" s="92"/>
      <c r="G211" s="173">
        <f>'Parcela 4'!G80</f>
        <v>0</v>
      </c>
      <c r="I211">
        <v>11</v>
      </c>
    </row>
    <row r="212" spans="1:9" hidden="1" x14ac:dyDescent="0.25">
      <c r="A212" s="172">
        <f>'Parcela 4'!A81</f>
        <v>0</v>
      </c>
      <c r="B212" s="92"/>
      <c r="C212" s="165" t="str">
        <f>'Parcela 4'!C81</f>
        <v>Holerite (parte)</v>
      </c>
      <c r="D212" s="92"/>
      <c r="E212" s="165" t="str">
        <f>'Parcela 4'!E81</f>
        <v>Junio de Sousa Carvalho - Cuidador</v>
      </c>
      <c r="F212" s="92"/>
      <c r="G212" s="173">
        <f>'Parcela 4'!G81</f>
        <v>0</v>
      </c>
      <c r="I212">
        <v>12</v>
      </c>
    </row>
    <row r="213" spans="1:9" hidden="1" x14ac:dyDescent="0.25">
      <c r="A213" s="172">
        <f>'Parcela 4'!A82</f>
        <v>0</v>
      </c>
      <c r="B213" s="92"/>
      <c r="C213" s="165" t="str">
        <f>'Parcela 4'!C82</f>
        <v>Holerite (parte)</v>
      </c>
      <c r="D213" s="92"/>
      <c r="E213" s="165" t="str">
        <f>'Parcela 4'!E82</f>
        <v>Luciana Ap. N. de Campos - Cuidadora</v>
      </c>
      <c r="F213" s="92"/>
      <c r="G213" s="173">
        <f>'Parcela 4'!G82</f>
        <v>0</v>
      </c>
      <c r="I213">
        <v>13</v>
      </c>
    </row>
    <row r="214" spans="1:9" hidden="1" x14ac:dyDescent="0.25">
      <c r="A214" s="172">
        <f>'Parcela 4'!A83</f>
        <v>0</v>
      </c>
      <c r="B214" s="92"/>
      <c r="C214" s="165" t="str">
        <f>'Parcela 4'!C83</f>
        <v>Holerite (parte)</v>
      </c>
      <c r="D214" s="92"/>
      <c r="E214" s="165" t="str">
        <f>'Parcela 4'!E83</f>
        <v>Marcela Cristina Barbera - Psicologa</v>
      </c>
      <c r="F214" s="92"/>
      <c r="G214" s="173">
        <f>'Parcela 4'!G83</f>
        <v>0</v>
      </c>
      <c r="I214">
        <v>14</v>
      </c>
    </row>
    <row r="215" spans="1:9" hidden="1" x14ac:dyDescent="0.25">
      <c r="A215" s="172">
        <f>'Parcela 4'!A84</f>
        <v>0</v>
      </c>
      <c r="B215" s="92"/>
      <c r="C215" s="165" t="str">
        <f>'Parcela 4'!C84</f>
        <v>Holerite (parte)</v>
      </c>
      <c r="D215" s="92"/>
      <c r="E215" s="165" t="str">
        <f>'Parcela 4'!E84</f>
        <v>Maria Ozeni F. Santos - Cozinheira</v>
      </c>
      <c r="F215" s="92"/>
      <c r="G215" s="173">
        <f>'Parcela 4'!G84</f>
        <v>0</v>
      </c>
      <c r="I215">
        <v>15</v>
      </c>
    </row>
    <row r="216" spans="1:9" hidden="1" x14ac:dyDescent="0.25">
      <c r="A216" s="172">
        <f>'Parcela 4'!A85</f>
        <v>0</v>
      </c>
      <c r="B216" s="92"/>
      <c r="C216" s="165" t="str">
        <f>'Parcela 4'!C85</f>
        <v>Holerite (parte)</v>
      </c>
      <c r="D216" s="92"/>
      <c r="E216" s="165" t="str">
        <f>'Parcela 4'!E85</f>
        <v>Mariana S. Henriques - Enfermeira Padrão</v>
      </c>
      <c r="F216" s="92"/>
      <c r="G216" s="173">
        <f>'Parcela 4'!G85</f>
        <v>0</v>
      </c>
      <c r="I216">
        <v>16</v>
      </c>
    </row>
    <row r="217" spans="1:9" hidden="1" x14ac:dyDescent="0.25">
      <c r="A217" s="172">
        <f>'Parcela 4'!A86</f>
        <v>0</v>
      </c>
      <c r="B217" s="92"/>
      <c r="C217" s="165" t="str">
        <f>'Parcela 4'!C86</f>
        <v>Holerite (parte)</v>
      </c>
      <c r="D217" s="92"/>
      <c r="E217" s="165" t="str">
        <f>'Parcela 4'!E86</f>
        <v>Marileide L. Curvo - Aux. de Enfermagem</v>
      </c>
      <c r="F217" s="92"/>
      <c r="G217" s="173">
        <f>'Parcela 4'!G86</f>
        <v>0</v>
      </c>
      <c r="I217">
        <v>17</v>
      </c>
    </row>
    <row r="218" spans="1:9" hidden="1" x14ac:dyDescent="0.25">
      <c r="A218" s="172">
        <f>'Parcela 4'!A87</f>
        <v>0</v>
      </c>
      <c r="B218" s="92"/>
      <c r="C218" s="165" t="str">
        <f>'Parcela 4'!C87</f>
        <v>Holerite (parte)</v>
      </c>
      <c r="D218" s="92"/>
      <c r="E218" s="165" t="str">
        <f>'Parcela 4'!E87</f>
        <v>Marina da Silva de Leão - Cuidadora</v>
      </c>
      <c r="F218" s="92"/>
      <c r="G218" s="173">
        <f>'Parcela 4'!G87</f>
        <v>0</v>
      </c>
      <c r="I218">
        <v>18</v>
      </c>
    </row>
    <row r="219" spans="1:9" hidden="1" x14ac:dyDescent="0.25">
      <c r="A219" s="172">
        <f>'Parcela 4'!A88</f>
        <v>0</v>
      </c>
      <c r="B219" s="92"/>
      <c r="C219" s="165" t="str">
        <f>'Parcela 4'!C88</f>
        <v>Holerite (parte)</v>
      </c>
      <c r="D219" s="92"/>
      <c r="E219" s="165" t="str">
        <f>'Parcela 4'!E88</f>
        <v>Marta de Jesus Grigolete - Serviços Gerais</v>
      </c>
      <c r="F219" s="92"/>
      <c r="G219" s="173">
        <f>'Parcela 4'!G88</f>
        <v>0</v>
      </c>
      <c r="I219">
        <v>19</v>
      </c>
    </row>
    <row r="220" spans="1:9" hidden="1" x14ac:dyDescent="0.25">
      <c r="A220" s="172">
        <f>'Parcela 4'!A89</f>
        <v>0</v>
      </c>
      <c r="B220" s="92"/>
      <c r="C220" s="165" t="str">
        <f>'Parcela 4'!C89</f>
        <v>Holerite (parte)</v>
      </c>
      <c r="D220" s="92"/>
      <c r="E220" s="165" t="str">
        <f>'Parcela 4'!E89</f>
        <v>Mayara Ribeiro da Cruz - Cuidadora</v>
      </c>
      <c r="F220" s="92"/>
      <c r="G220" s="173">
        <f>'Parcela 4'!G89</f>
        <v>0</v>
      </c>
      <c r="I220">
        <v>20</v>
      </c>
    </row>
    <row r="221" spans="1:9" hidden="1" x14ac:dyDescent="0.25">
      <c r="A221" s="172">
        <f>'Parcela 4'!A90</f>
        <v>0</v>
      </c>
      <c r="B221" s="92"/>
      <c r="C221" s="165" t="str">
        <f>'Parcela 4'!C90</f>
        <v>Holerite (parte)</v>
      </c>
      <c r="D221" s="92"/>
      <c r="E221" s="165" t="str">
        <f>'Parcela 4'!E90</f>
        <v>Mirelli Samira Vaz - Cuidadora</v>
      </c>
      <c r="F221" s="92"/>
      <c r="G221" s="173">
        <f>'Parcela 4'!G90</f>
        <v>0</v>
      </c>
      <c r="I221">
        <v>21</v>
      </c>
    </row>
    <row r="222" spans="1:9" hidden="1" x14ac:dyDescent="0.25">
      <c r="A222" s="172">
        <f>'Parcela 4'!A91</f>
        <v>0</v>
      </c>
      <c r="B222" s="92"/>
      <c r="C222" s="165" t="str">
        <f>'Parcela 4'!C91</f>
        <v>Holerite (parte)</v>
      </c>
      <c r="D222" s="92"/>
      <c r="E222" s="165" t="str">
        <f>'Parcela 4'!E91</f>
        <v>Odete M. de Souza - Aux. de Enfermagem</v>
      </c>
      <c r="F222" s="92"/>
      <c r="G222" s="173">
        <f>'Parcela 4'!G91</f>
        <v>0</v>
      </c>
      <c r="I222">
        <v>22</v>
      </c>
    </row>
    <row r="223" spans="1:9" hidden="1" x14ac:dyDescent="0.25">
      <c r="A223" s="172">
        <f>'Parcela 4'!A92</f>
        <v>0</v>
      </c>
      <c r="B223" s="92"/>
      <c r="C223" s="165" t="str">
        <f>'Parcela 4'!C92</f>
        <v>Holerite (parte)</v>
      </c>
      <c r="D223" s="92"/>
      <c r="E223" s="165" t="str">
        <f>'Parcela 4'!E92</f>
        <v>Paulo H. O. Brito - Cuidador</v>
      </c>
      <c r="F223" s="92"/>
      <c r="G223" s="173">
        <f>'Parcela 4'!G92</f>
        <v>0</v>
      </c>
      <c r="I223">
        <v>23</v>
      </c>
    </row>
    <row r="224" spans="1:9" hidden="1" x14ac:dyDescent="0.25">
      <c r="A224" s="172">
        <f>'Parcela 4'!A93</f>
        <v>0</v>
      </c>
      <c r="B224" s="92"/>
      <c r="C224" s="165" t="str">
        <f>'Parcela 4'!C93</f>
        <v>Holerite (parte)</v>
      </c>
      <c r="D224" s="92"/>
      <c r="E224" s="165" t="str">
        <f>'Parcela 4'!E93</f>
        <v>Renata K. S. Domingues - Serviços Gerais</v>
      </c>
      <c r="F224" s="92"/>
      <c r="G224" s="173">
        <f>'Parcela 4'!G93</f>
        <v>0</v>
      </c>
      <c r="I224">
        <v>24</v>
      </c>
    </row>
    <row r="225" spans="1:10" hidden="1" x14ac:dyDescent="0.25">
      <c r="A225" s="172">
        <f>'Parcela 4'!A94</f>
        <v>0</v>
      </c>
      <c r="B225" s="92"/>
      <c r="C225" s="165" t="str">
        <f>'Parcela 4'!C94</f>
        <v>Holerite (parte)</v>
      </c>
      <c r="D225" s="92"/>
      <c r="E225" s="165" t="str">
        <f>'Parcela 4'!E94</f>
        <v>Ronilda Cirino Tomaz - Serviços Gerais</v>
      </c>
      <c r="F225" s="92"/>
      <c r="G225" s="173">
        <f>'Parcela 4'!G94</f>
        <v>0</v>
      </c>
      <c r="I225">
        <v>25</v>
      </c>
    </row>
    <row r="226" spans="1:10" hidden="1" x14ac:dyDescent="0.25">
      <c r="A226" s="172">
        <f>'Parcela 4'!A95</f>
        <v>0</v>
      </c>
      <c r="B226" s="92"/>
      <c r="C226" s="165" t="str">
        <f>'Parcela 4'!C95</f>
        <v>Holerite (parte)</v>
      </c>
      <c r="D226" s="92"/>
      <c r="E226" s="165" t="str">
        <f>'Parcela 4'!E95</f>
        <v>Rosana C. Valoto - Assistente Social</v>
      </c>
      <c r="F226" s="92"/>
      <c r="G226" s="173">
        <f>'Parcela 4'!G95</f>
        <v>0</v>
      </c>
      <c r="I226">
        <v>26</v>
      </c>
    </row>
    <row r="227" spans="1:10" hidden="1" x14ac:dyDescent="0.25">
      <c r="A227" s="172">
        <f>'Parcela 4'!A96</f>
        <v>0</v>
      </c>
      <c r="B227" s="92"/>
      <c r="C227" s="165" t="str">
        <f>'Parcela 4'!C96</f>
        <v>Holerite (parte)</v>
      </c>
      <c r="D227" s="92"/>
      <c r="E227" s="165" t="str">
        <f>'Parcela 4'!E96</f>
        <v>Tania Ap. Lucio - Serviços Gerais</v>
      </c>
      <c r="F227" s="92"/>
      <c r="G227" s="173">
        <f>'Parcela 4'!G96</f>
        <v>0</v>
      </c>
      <c r="I227">
        <v>27</v>
      </c>
    </row>
    <row r="228" spans="1:10" hidden="1" x14ac:dyDescent="0.25">
      <c r="A228" s="172">
        <f>'Parcela 4'!A97</f>
        <v>0</v>
      </c>
      <c r="B228" s="92"/>
      <c r="C228" s="165" t="str">
        <f>'Parcela 4'!C97</f>
        <v>Holerite (parte)</v>
      </c>
      <c r="D228" s="92"/>
      <c r="E228" s="165" t="str">
        <f>'Parcela 4'!E97</f>
        <v>Vanilde M. O. Camargo - Aux. de Escritório</v>
      </c>
      <c r="F228" s="92"/>
      <c r="G228" s="173">
        <f>'Parcela 4'!G97</f>
        <v>0</v>
      </c>
      <c r="I228">
        <v>28</v>
      </c>
    </row>
    <row r="229" spans="1:10" hidden="1" x14ac:dyDescent="0.25">
      <c r="A229" s="172">
        <f>'Parcela 4'!A98</f>
        <v>0</v>
      </c>
      <c r="B229" s="92"/>
      <c r="C229" s="165" t="str">
        <f>'Parcela 4'!C98</f>
        <v>Holerite (parte)</v>
      </c>
      <c r="D229" s="92"/>
      <c r="E229" s="165" t="str">
        <f>'Parcela 4'!E98</f>
        <v>Vanusa M. S. Santos - Serviços Gerais</v>
      </c>
      <c r="F229" s="92"/>
      <c r="G229" s="173">
        <f>'Parcela 4'!G98</f>
        <v>0</v>
      </c>
      <c r="I229">
        <v>29</v>
      </c>
    </row>
    <row r="230" spans="1:10" hidden="1" x14ac:dyDescent="0.25">
      <c r="A230" s="172">
        <f>'Parcela 4'!A99</f>
        <v>0</v>
      </c>
      <c r="B230" s="92"/>
      <c r="C230" s="165" t="str">
        <f>'Parcela 4'!C99</f>
        <v>Holerite (parte)</v>
      </c>
      <c r="D230" s="92"/>
      <c r="E230" s="165" t="str">
        <f>'Parcela 4'!E99</f>
        <v>Andreia dos Santos Pina - Terapeuta Ocup.</v>
      </c>
      <c r="F230" s="92"/>
      <c r="G230" s="173">
        <f>'Parcela 4'!G99</f>
        <v>0</v>
      </c>
      <c r="I230">
        <v>30</v>
      </c>
    </row>
    <row r="231" spans="1:10" hidden="1" x14ac:dyDescent="0.25">
      <c r="A231" s="172">
        <f>'Parcela 4'!A100</f>
        <v>0</v>
      </c>
      <c r="B231" s="92"/>
      <c r="C231" s="165" t="str">
        <f>'Parcela 4'!C100</f>
        <v>Holerite (parte)-Férias salario</v>
      </c>
      <c r="D231" s="92"/>
      <c r="E231" s="165" t="str">
        <f>'Parcela 4'!E100</f>
        <v>Mayara Ribeiro da Cruz - Cuidadora</v>
      </c>
      <c r="F231" s="92"/>
      <c r="G231" s="173">
        <f>'Parcela 4'!G100</f>
        <v>0</v>
      </c>
      <c r="I231">
        <v>31</v>
      </c>
    </row>
    <row r="232" spans="1:10" hidden="1" x14ac:dyDescent="0.25">
      <c r="A232" s="172">
        <f>'Parcela 4'!A101</f>
        <v>0</v>
      </c>
      <c r="B232" s="92"/>
      <c r="C232" s="165" t="str">
        <f>'Parcela 4'!C101</f>
        <v>FGTS - Comp. 04/2021</v>
      </c>
      <c r="D232" s="92"/>
      <c r="E232" s="165" t="str">
        <f>'Parcela 4'!E101</f>
        <v>Folha de pagamento - FGTS</v>
      </c>
      <c r="F232" s="92"/>
      <c r="G232" s="173">
        <f>'Parcela 4'!G101</f>
        <v>0</v>
      </c>
      <c r="I232">
        <v>32</v>
      </c>
    </row>
    <row r="233" spans="1:10" hidden="1" x14ac:dyDescent="0.25">
      <c r="A233" s="172">
        <f>'Parcela 4'!A102</f>
        <v>0</v>
      </c>
      <c r="B233" s="92"/>
      <c r="C233" s="165">
        <f>'Parcela 4'!C102</f>
        <v>0</v>
      </c>
      <c r="D233" s="92"/>
      <c r="E233" s="165">
        <f>'Parcela 4'!E102</f>
        <v>0</v>
      </c>
      <c r="F233" s="92"/>
      <c r="G233" s="173">
        <f>'Parcela 4'!G102</f>
        <v>0</v>
      </c>
      <c r="I233">
        <v>33</v>
      </c>
    </row>
    <row r="234" spans="1:10" ht="15.75" hidden="1" thickBot="1" x14ac:dyDescent="0.3">
      <c r="A234" s="174">
        <f>'Parcela 4'!A103</f>
        <v>0</v>
      </c>
      <c r="B234" s="98"/>
      <c r="C234" s="175">
        <f>'Parcela 4'!C103</f>
        <v>0</v>
      </c>
      <c r="D234" s="98"/>
      <c r="E234" s="175">
        <f>'Parcela 4'!E103</f>
        <v>0</v>
      </c>
      <c r="F234" s="98"/>
      <c r="G234" s="176">
        <f>'Parcela 4'!G103</f>
        <v>0</v>
      </c>
      <c r="I234">
        <v>34</v>
      </c>
      <c r="J234" s="96">
        <f>SUM(G201:G234)</f>
        <v>0</v>
      </c>
    </row>
    <row r="235" spans="1:10" hidden="1" x14ac:dyDescent="0.25"/>
    <row r="236" spans="1:10" hidden="1" x14ac:dyDescent="0.25"/>
    <row r="237" spans="1:10" hidden="1" x14ac:dyDescent="0.25"/>
    <row r="238" spans="1:10" ht="15.75" hidden="1" thickBot="1" x14ac:dyDescent="0.3"/>
    <row r="239" spans="1:10" hidden="1" x14ac:dyDescent="0.25">
      <c r="A239" s="170">
        <f>'Parcela 5'!A70</f>
        <v>0</v>
      </c>
      <c r="B239" s="88"/>
      <c r="C239" s="170" t="str">
        <f>'Parcela 5'!C70</f>
        <v>Holerite (parte)</v>
      </c>
      <c r="D239" s="88"/>
      <c r="E239" s="170" t="str">
        <f>'Parcela 5'!E70</f>
        <v>Aldenira Pereira Moraes - Cozinheira</v>
      </c>
      <c r="F239" s="88"/>
      <c r="G239" s="171">
        <f>'Parcela 5'!G70</f>
        <v>0</v>
      </c>
      <c r="I239">
        <v>1</v>
      </c>
    </row>
    <row r="240" spans="1:10" hidden="1" x14ac:dyDescent="0.25">
      <c r="A240" s="172">
        <f>'Parcela 5'!A71</f>
        <v>0</v>
      </c>
      <c r="B240" s="92"/>
      <c r="C240" s="165" t="str">
        <f>'Parcela 5'!C71</f>
        <v>Holerite (parte)</v>
      </c>
      <c r="D240" s="92"/>
      <c r="E240" s="165" t="str">
        <f>'Parcela 5'!E71</f>
        <v>Ana Lucia F. dos Santos - Cozinheira</v>
      </c>
      <c r="F240" s="92"/>
      <c r="G240" s="173">
        <f>'Parcela 5'!G71</f>
        <v>0</v>
      </c>
      <c r="I240">
        <v>2</v>
      </c>
    </row>
    <row r="241" spans="1:9" hidden="1" x14ac:dyDescent="0.25">
      <c r="A241" s="172">
        <f>'Parcela 5'!A72</f>
        <v>0</v>
      </c>
      <c r="B241" s="92"/>
      <c r="C241" s="165" t="str">
        <f>'Parcela 5'!C72</f>
        <v>Holerite (parte)</v>
      </c>
      <c r="D241" s="92"/>
      <c r="E241" s="165" t="str">
        <f>'Parcela 5'!E72</f>
        <v>Andreia dos Santos Pina - Terapeuta Ocup.</v>
      </c>
      <c r="F241" s="92"/>
      <c r="G241" s="173">
        <f>'Parcela 5'!G72</f>
        <v>0</v>
      </c>
      <c r="I241">
        <v>3</v>
      </c>
    </row>
    <row r="242" spans="1:9" hidden="1" x14ac:dyDescent="0.25">
      <c r="A242" s="172">
        <f>'Parcela 5'!A73</f>
        <v>0</v>
      </c>
      <c r="B242" s="92"/>
      <c r="C242" s="165" t="str">
        <f>'Parcela 5'!C73</f>
        <v>Holerite (parte)</v>
      </c>
      <c r="D242" s="92"/>
      <c r="E242" s="165" t="str">
        <f>'Parcela 5'!E73</f>
        <v>Beatriz A. dos Santos - Cozinheira</v>
      </c>
      <c r="F242" s="92"/>
      <c r="G242" s="173">
        <f>'Parcela 5'!G73</f>
        <v>0</v>
      </c>
      <c r="I242">
        <v>4</v>
      </c>
    </row>
    <row r="243" spans="1:9" hidden="1" x14ac:dyDescent="0.25">
      <c r="A243" s="172">
        <f>'Parcela 5'!A74</f>
        <v>0</v>
      </c>
      <c r="B243" s="92"/>
      <c r="C243" s="165" t="str">
        <f>'Parcela 5'!C74</f>
        <v>Holerite (parte)</v>
      </c>
      <c r="D243" s="92"/>
      <c r="E243" s="165" t="str">
        <f>'Parcela 5'!E74</f>
        <v>Daiany Renata Thomazini - Cuidadora</v>
      </c>
      <c r="F243" s="92"/>
      <c r="G243" s="173">
        <f>'Parcela 5'!G74</f>
        <v>0</v>
      </c>
      <c r="I243">
        <v>5</v>
      </c>
    </row>
    <row r="244" spans="1:9" hidden="1" x14ac:dyDescent="0.25">
      <c r="A244" s="172">
        <f>'Parcela 5'!A75</f>
        <v>0</v>
      </c>
      <c r="B244" s="92"/>
      <c r="C244" s="165" t="str">
        <f>'Parcela 5'!C75</f>
        <v>Holerite (parte)</v>
      </c>
      <c r="D244" s="92"/>
      <c r="E244" s="165" t="str">
        <f>'Parcela 5'!E75</f>
        <v>Daniely Camargo Nunes - Cuidadora</v>
      </c>
      <c r="F244" s="92"/>
      <c r="G244" s="173">
        <f>'Parcela 5'!G75</f>
        <v>0</v>
      </c>
      <c r="I244">
        <v>6</v>
      </c>
    </row>
    <row r="245" spans="1:9" hidden="1" x14ac:dyDescent="0.25">
      <c r="A245" s="172">
        <f>'Parcela 5'!A76</f>
        <v>0</v>
      </c>
      <c r="B245" s="92"/>
      <c r="C245" s="165" t="str">
        <f>'Parcela 5'!C76</f>
        <v>Holerite (parte)</v>
      </c>
      <c r="D245" s="92"/>
      <c r="E245" s="165" t="str">
        <f>'Parcela 5'!E76</f>
        <v>Deborah A. Silva - Aux. de Enfermagem</v>
      </c>
      <c r="F245" s="92"/>
      <c r="G245" s="173">
        <f>'Parcela 5'!G76</f>
        <v>0</v>
      </c>
      <c r="I245">
        <v>7</v>
      </c>
    </row>
    <row r="246" spans="1:9" hidden="1" x14ac:dyDescent="0.25">
      <c r="A246" s="172">
        <f>'Parcela 5'!A77</f>
        <v>0</v>
      </c>
      <c r="B246" s="92"/>
      <c r="C246" s="165" t="str">
        <f>'Parcela 5'!C77</f>
        <v>Holerite (parte)</v>
      </c>
      <c r="D246" s="92"/>
      <c r="E246" s="165" t="str">
        <f>'Parcela 5'!E77</f>
        <v>Elenice T. F. da Silva - Serviços Gerais</v>
      </c>
      <c r="F246" s="92"/>
      <c r="G246" s="173">
        <f>'Parcela 5'!G77</f>
        <v>0</v>
      </c>
      <c r="I246">
        <v>8</v>
      </c>
    </row>
    <row r="247" spans="1:9" hidden="1" x14ac:dyDescent="0.25">
      <c r="A247" s="172">
        <f>'Parcela 5'!A78</f>
        <v>0</v>
      </c>
      <c r="B247" s="92"/>
      <c r="C247" s="165" t="str">
        <f>'Parcela 5'!C78</f>
        <v>Holerite (parte)</v>
      </c>
      <c r="D247" s="92"/>
      <c r="E247" s="165" t="str">
        <f>'Parcela 5'!E78</f>
        <v>Enara  C. de Campos Seco - Coordenadora</v>
      </c>
      <c r="F247" s="92"/>
      <c r="G247" s="173">
        <f>'Parcela 5'!G78</f>
        <v>0</v>
      </c>
      <c r="I247">
        <v>9</v>
      </c>
    </row>
    <row r="248" spans="1:9" hidden="1" x14ac:dyDescent="0.25">
      <c r="A248" s="172">
        <f>'Parcela 5'!A79</f>
        <v>0</v>
      </c>
      <c r="B248" s="92"/>
      <c r="C248" s="165" t="str">
        <f>'Parcela 5'!C79</f>
        <v>Holerite (parte)</v>
      </c>
      <c r="D248" s="92"/>
      <c r="E248" s="165" t="str">
        <f>'Parcela 5'!E79</f>
        <v>Fernanda de O. Vieira - Assistente Financeiro</v>
      </c>
      <c r="F248" s="92"/>
      <c r="G248" s="173">
        <f>'Parcela 5'!G79</f>
        <v>0</v>
      </c>
      <c r="I248">
        <v>10</v>
      </c>
    </row>
    <row r="249" spans="1:9" hidden="1" x14ac:dyDescent="0.25">
      <c r="A249" s="172">
        <f>'Parcela 5'!A80</f>
        <v>0</v>
      </c>
      <c r="B249" s="92"/>
      <c r="C249" s="165" t="str">
        <f>'Parcela 5'!C80</f>
        <v>Holerite (parte)</v>
      </c>
      <c r="D249" s="92"/>
      <c r="E249" s="165" t="str">
        <f>'Parcela 5'!E80</f>
        <v>Janaina V. de O. Camargo - Nutricionista</v>
      </c>
      <c r="F249" s="92"/>
      <c r="G249" s="173">
        <f>'Parcela 5'!G80</f>
        <v>0</v>
      </c>
      <c r="I249">
        <v>11</v>
      </c>
    </row>
    <row r="250" spans="1:9" hidden="1" x14ac:dyDescent="0.25">
      <c r="A250" s="172">
        <f>'Parcela 5'!A81</f>
        <v>0</v>
      </c>
      <c r="B250" s="92"/>
      <c r="C250" s="165" t="str">
        <f>'Parcela 5'!C81</f>
        <v>Holerite (parte)</v>
      </c>
      <c r="D250" s="92"/>
      <c r="E250" s="165" t="str">
        <f>'Parcela 5'!E81</f>
        <v>Juliana M. da Silva Domingues - Cuidadora</v>
      </c>
      <c r="F250" s="92"/>
      <c r="G250" s="173">
        <f>'Parcela 5'!G81</f>
        <v>0</v>
      </c>
      <c r="I250">
        <v>12</v>
      </c>
    </row>
    <row r="251" spans="1:9" hidden="1" x14ac:dyDescent="0.25">
      <c r="A251" s="172">
        <f>'Parcela 5'!A82</f>
        <v>0</v>
      </c>
      <c r="B251" s="92"/>
      <c r="C251" s="165" t="str">
        <f>'Parcela 5'!C82</f>
        <v>Holerite (parte)</v>
      </c>
      <c r="D251" s="92"/>
      <c r="E251" s="165" t="str">
        <f>'Parcela 5'!E82</f>
        <v>Junio de Sousa Carvalho - Cuidador</v>
      </c>
      <c r="F251" s="92"/>
      <c r="G251" s="173">
        <f>'Parcela 5'!G82</f>
        <v>0</v>
      </c>
      <c r="I251">
        <v>13</v>
      </c>
    </row>
    <row r="252" spans="1:9" hidden="1" x14ac:dyDescent="0.25">
      <c r="A252" s="172">
        <f>'Parcela 5'!A83</f>
        <v>0</v>
      </c>
      <c r="B252" s="92"/>
      <c r="C252" s="165" t="str">
        <f>'Parcela 5'!C83</f>
        <v>Holerite (parte)</v>
      </c>
      <c r="D252" s="92"/>
      <c r="E252" s="165" t="str">
        <f>'Parcela 5'!E83</f>
        <v>Luciana Ap. N. de Campos - Cuidadora</v>
      </c>
      <c r="F252" s="92"/>
      <c r="G252" s="173">
        <f>'Parcela 5'!G83</f>
        <v>0</v>
      </c>
      <c r="I252">
        <v>14</v>
      </c>
    </row>
    <row r="253" spans="1:9" hidden="1" x14ac:dyDescent="0.25">
      <c r="A253" s="172">
        <f>'Parcela 5'!A84</f>
        <v>0</v>
      </c>
      <c r="B253" s="92"/>
      <c r="C253" s="165" t="str">
        <f>'Parcela 5'!C84</f>
        <v>Holerite (parte)</v>
      </c>
      <c r="D253" s="92"/>
      <c r="E253" s="165" t="str">
        <f>'Parcela 5'!E84</f>
        <v>Marcela Cristina Barbera - Psicologa</v>
      </c>
      <c r="F253" s="92"/>
      <c r="G253" s="173">
        <f>'Parcela 5'!G84</f>
        <v>0</v>
      </c>
      <c r="I253">
        <v>15</v>
      </c>
    </row>
    <row r="254" spans="1:9" hidden="1" x14ac:dyDescent="0.25">
      <c r="A254" s="172">
        <f>'Parcela 5'!A85</f>
        <v>0</v>
      </c>
      <c r="B254" s="92"/>
      <c r="C254" s="165" t="str">
        <f>'Parcela 5'!C85</f>
        <v>Holerite (parte)</v>
      </c>
      <c r="D254" s="92"/>
      <c r="E254" s="165" t="str">
        <f>'Parcela 5'!E85</f>
        <v>Maria Ozeni F. Santos - Cozinheira</v>
      </c>
      <c r="F254" s="92"/>
      <c r="G254" s="173">
        <f>'Parcela 5'!G85</f>
        <v>0</v>
      </c>
      <c r="I254">
        <v>16</v>
      </c>
    </row>
    <row r="255" spans="1:9" hidden="1" x14ac:dyDescent="0.25">
      <c r="A255" s="172">
        <f>'Parcela 5'!A86</f>
        <v>0</v>
      </c>
      <c r="B255" s="92"/>
      <c r="C255" s="165" t="str">
        <f>'Parcela 5'!C86</f>
        <v>Holerite (parte)</v>
      </c>
      <c r="D255" s="92"/>
      <c r="E255" s="165" t="str">
        <f>'Parcela 5'!E86</f>
        <v>Mariana S. Henriques - Enfermeira Padrão</v>
      </c>
      <c r="F255" s="92"/>
      <c r="G255" s="173">
        <f>'Parcela 5'!G86</f>
        <v>0</v>
      </c>
      <c r="I255">
        <v>17</v>
      </c>
    </row>
    <row r="256" spans="1:9" hidden="1" x14ac:dyDescent="0.25">
      <c r="A256" s="172">
        <f>'Parcela 5'!A87</f>
        <v>0</v>
      </c>
      <c r="B256" s="92"/>
      <c r="C256" s="165" t="str">
        <f>'Parcela 5'!C87</f>
        <v>Holerite (parte)</v>
      </c>
      <c r="D256" s="92"/>
      <c r="E256" s="165" t="str">
        <f>'Parcela 5'!E87</f>
        <v>Marileide L. Curvo - Aux. de Enfermagem</v>
      </c>
      <c r="F256" s="92"/>
      <c r="G256" s="173">
        <f>'Parcela 5'!G87</f>
        <v>0</v>
      </c>
      <c r="I256">
        <v>18</v>
      </c>
    </row>
    <row r="257" spans="1:10" hidden="1" x14ac:dyDescent="0.25">
      <c r="A257" s="172">
        <f>'Parcela 5'!A88</f>
        <v>0</v>
      </c>
      <c r="B257" s="92"/>
      <c r="C257" s="165" t="str">
        <f>'Parcela 5'!C88</f>
        <v>Holerite (parte)</v>
      </c>
      <c r="D257" s="92"/>
      <c r="E257" s="165" t="str">
        <f>'Parcela 5'!E88</f>
        <v>Marina da Silva de Leão - Cuidadora</v>
      </c>
      <c r="F257" s="92"/>
      <c r="G257" s="173">
        <f>'Parcela 5'!G88</f>
        <v>0</v>
      </c>
      <c r="I257">
        <v>19</v>
      </c>
    </row>
    <row r="258" spans="1:10" hidden="1" x14ac:dyDescent="0.25">
      <c r="A258" s="172">
        <f>'Parcela 5'!A89</f>
        <v>0</v>
      </c>
      <c r="B258" s="92"/>
      <c r="C258" s="165" t="str">
        <f>'Parcela 5'!C89</f>
        <v>Holerite (parte)</v>
      </c>
      <c r="D258" s="92"/>
      <c r="E258" s="165" t="str">
        <f>'Parcela 5'!E89</f>
        <v>Marta de Jesus Grigolete - Serviços Gerais</v>
      </c>
      <c r="F258" s="92"/>
      <c r="G258" s="173">
        <f>'Parcela 5'!G89</f>
        <v>0</v>
      </c>
      <c r="I258">
        <v>20</v>
      </c>
    </row>
    <row r="259" spans="1:10" hidden="1" x14ac:dyDescent="0.25">
      <c r="A259" s="172">
        <f>'Parcela 5'!A90</f>
        <v>0</v>
      </c>
      <c r="B259" s="92"/>
      <c r="C259" s="165" t="str">
        <f>'Parcela 5'!C90</f>
        <v>Holerite (parte)</v>
      </c>
      <c r="D259" s="92"/>
      <c r="E259" s="165" t="str">
        <f>'Parcela 5'!E90</f>
        <v>Mayara Ribeiro da Cruz - Cuidadora</v>
      </c>
      <c r="F259" s="92"/>
      <c r="G259" s="173">
        <f>'Parcela 5'!G90</f>
        <v>0</v>
      </c>
      <c r="I259">
        <v>21</v>
      </c>
    </row>
    <row r="260" spans="1:10" hidden="1" x14ac:dyDescent="0.25">
      <c r="A260" s="172">
        <f>'Parcela 5'!A91</f>
        <v>0</v>
      </c>
      <c r="B260" s="92"/>
      <c r="C260" s="165" t="str">
        <f>'Parcela 5'!C91</f>
        <v>Holerite (parte)</v>
      </c>
      <c r="D260" s="92"/>
      <c r="E260" s="165" t="str">
        <f>'Parcela 5'!E91</f>
        <v>Mirelli Samira Vaz - Cuidadora</v>
      </c>
      <c r="F260" s="92"/>
      <c r="G260" s="173">
        <f>'Parcela 5'!G91</f>
        <v>0</v>
      </c>
      <c r="I260">
        <v>22</v>
      </c>
    </row>
    <row r="261" spans="1:10" hidden="1" x14ac:dyDescent="0.25">
      <c r="A261" s="172">
        <f>'Parcela 5'!A92</f>
        <v>0</v>
      </c>
      <c r="B261" s="92"/>
      <c r="C261" s="165" t="str">
        <f>'Parcela 5'!C92</f>
        <v>Holerite (parte)</v>
      </c>
      <c r="D261" s="92"/>
      <c r="E261" s="165" t="str">
        <f>'Parcela 5'!E92</f>
        <v>Odete M. de Souza - Aux. de Enfermagem</v>
      </c>
      <c r="F261" s="92"/>
      <c r="G261" s="173">
        <f>'Parcela 5'!G92</f>
        <v>0</v>
      </c>
      <c r="I261">
        <v>23</v>
      </c>
    </row>
    <row r="262" spans="1:10" hidden="1" x14ac:dyDescent="0.25">
      <c r="A262" s="172">
        <f>'Parcela 5'!A93</f>
        <v>0</v>
      </c>
      <c r="B262" s="92"/>
      <c r="C262" s="165" t="str">
        <f>'Parcela 5'!C93</f>
        <v>Holerite (parte)</v>
      </c>
      <c r="D262" s="92"/>
      <c r="E262" s="165" t="str">
        <f>'Parcela 5'!E93</f>
        <v>Paulo H. O. Brito - Cuidador</v>
      </c>
      <c r="F262" s="92"/>
      <c r="G262" s="173">
        <f>'Parcela 5'!G93</f>
        <v>0</v>
      </c>
      <c r="I262">
        <v>24</v>
      </c>
    </row>
    <row r="263" spans="1:10" hidden="1" x14ac:dyDescent="0.25">
      <c r="A263" s="172">
        <f>'Parcela 5'!A94</f>
        <v>0</v>
      </c>
      <c r="B263" s="92"/>
      <c r="C263" s="165" t="str">
        <f>'Parcela 5'!C94</f>
        <v>Holerite (parte)</v>
      </c>
      <c r="D263" s="92"/>
      <c r="E263" s="165" t="str">
        <f>'Parcela 5'!E94</f>
        <v>Renata K. S. Domingues - Serviços Gerais</v>
      </c>
      <c r="F263" s="92"/>
      <c r="G263" s="173">
        <f>'Parcela 5'!G94</f>
        <v>0</v>
      </c>
      <c r="I263">
        <v>25</v>
      </c>
    </row>
    <row r="264" spans="1:10" hidden="1" x14ac:dyDescent="0.25">
      <c r="A264" s="172">
        <f>'Parcela 5'!A95</f>
        <v>0</v>
      </c>
      <c r="B264" s="92"/>
      <c r="C264" s="165" t="str">
        <f>'Parcela 5'!C95</f>
        <v>Holerite (parte)</v>
      </c>
      <c r="D264" s="92"/>
      <c r="E264" s="165" t="str">
        <f>'Parcela 5'!E95</f>
        <v>Ronilda Cirino Tomaz - Serviços Gerais</v>
      </c>
      <c r="F264" s="92"/>
      <c r="G264" s="173">
        <f>'Parcela 5'!G95</f>
        <v>0</v>
      </c>
      <c r="I264">
        <v>26</v>
      </c>
    </row>
    <row r="265" spans="1:10" hidden="1" x14ac:dyDescent="0.25">
      <c r="A265" s="172">
        <f>'Parcela 5'!A96</f>
        <v>0</v>
      </c>
      <c r="B265" s="92"/>
      <c r="C265" s="165" t="str">
        <f>'Parcela 5'!C96</f>
        <v>Holerite (parte)</v>
      </c>
      <c r="D265" s="92"/>
      <c r="E265" s="165" t="str">
        <f>'Parcela 5'!E96</f>
        <v>Rosana C. Valoto - Assistente Social</v>
      </c>
      <c r="F265" s="92"/>
      <c r="G265" s="173">
        <f>'Parcela 5'!G96</f>
        <v>0</v>
      </c>
      <c r="I265">
        <v>27</v>
      </c>
    </row>
    <row r="266" spans="1:10" hidden="1" x14ac:dyDescent="0.25">
      <c r="A266" s="172">
        <f>'Parcela 5'!A97</f>
        <v>0</v>
      </c>
      <c r="B266" s="92"/>
      <c r="C266" s="165" t="str">
        <f>'Parcela 5'!C97</f>
        <v>Holerite (parte)</v>
      </c>
      <c r="D266" s="92"/>
      <c r="E266" s="165" t="str">
        <f>'Parcela 5'!E97</f>
        <v>Tania Ap. Lucio - Serviços Gerais</v>
      </c>
      <c r="F266" s="92"/>
      <c r="G266" s="173">
        <f>'Parcela 5'!G97</f>
        <v>0</v>
      </c>
      <c r="I266">
        <v>28</v>
      </c>
    </row>
    <row r="267" spans="1:10" hidden="1" x14ac:dyDescent="0.25">
      <c r="A267" s="172">
        <f>'Parcela 5'!A98</f>
        <v>0</v>
      </c>
      <c r="B267" s="92"/>
      <c r="C267" s="165" t="str">
        <f>'Parcela 5'!C98</f>
        <v>Holerite (parte)</v>
      </c>
      <c r="D267" s="92"/>
      <c r="E267" s="165" t="str">
        <f>'Parcela 5'!E98</f>
        <v>Vanilde M. O. Camargo - Aux. de Escritório</v>
      </c>
      <c r="F267" s="92"/>
      <c r="G267" s="173">
        <f>'Parcela 5'!G98</f>
        <v>0</v>
      </c>
      <c r="I267">
        <v>29</v>
      </c>
    </row>
    <row r="268" spans="1:10" hidden="1" x14ac:dyDescent="0.25">
      <c r="A268" s="172">
        <f>'Parcela 5'!A99</f>
        <v>0</v>
      </c>
      <c r="B268" s="92"/>
      <c r="C268" s="165" t="str">
        <f>'Parcela 5'!C99</f>
        <v>Holerite (parte)</v>
      </c>
      <c r="D268" s="92"/>
      <c r="E268" s="165" t="str">
        <f>'Parcela 5'!E99</f>
        <v>Vanusa M. S. Santos - Serviços Gerais</v>
      </c>
      <c r="F268" s="92"/>
      <c r="G268" s="173">
        <f>'Parcela 5'!G99</f>
        <v>0</v>
      </c>
      <c r="I268">
        <v>30</v>
      </c>
    </row>
    <row r="269" spans="1:10" hidden="1" x14ac:dyDescent="0.25">
      <c r="A269" s="172">
        <f>'Parcela 5'!A100</f>
        <v>0</v>
      </c>
      <c r="B269" s="92"/>
      <c r="C269" s="165" t="str">
        <f>'Parcela 5'!C100</f>
        <v>Holerite (parte)- salário férias</v>
      </c>
      <c r="D269" s="92"/>
      <c r="E269" s="165" t="str">
        <f>'Parcela 5'!E100</f>
        <v>Deborah A. Silva - Aux. de Enfermagem</v>
      </c>
      <c r="F269" s="92"/>
      <c r="G269" s="173">
        <f>'Parcela 5'!G100</f>
        <v>0</v>
      </c>
      <c r="I269">
        <v>31</v>
      </c>
    </row>
    <row r="270" spans="1:10" hidden="1" x14ac:dyDescent="0.25">
      <c r="A270" s="172">
        <f>'Parcela 5'!A101</f>
        <v>0</v>
      </c>
      <c r="B270" s="92"/>
      <c r="C270" s="165" t="str">
        <f>'Parcela 5'!C101</f>
        <v>Holerite (parte)- salário férias</v>
      </c>
      <c r="D270" s="92"/>
      <c r="E270" s="165" t="str">
        <f>'Parcela 5'!E101</f>
        <v>Junio de Sousa Carvalho - Cuidador</v>
      </c>
      <c r="F270" s="92"/>
      <c r="G270" s="173">
        <f>'Parcela 5'!G101</f>
        <v>0</v>
      </c>
      <c r="I270">
        <v>32</v>
      </c>
    </row>
    <row r="271" spans="1:10" hidden="1" x14ac:dyDescent="0.25">
      <c r="A271" s="172">
        <f>'Parcela 5'!A102</f>
        <v>0</v>
      </c>
      <c r="B271" s="92"/>
      <c r="C271" s="165" t="str">
        <f>'Parcela 5'!C102</f>
        <v>Holerite (parte)- salário férias</v>
      </c>
      <c r="D271" s="92"/>
      <c r="E271" s="165" t="str">
        <f>'Parcela 5'!E102</f>
        <v>Tania Ap. Lucio - Serviços Gerais</v>
      </c>
      <c r="F271" s="92"/>
      <c r="G271" s="173">
        <f>'Parcela 5'!G102</f>
        <v>0</v>
      </c>
      <c r="I271">
        <v>33</v>
      </c>
    </row>
    <row r="272" spans="1:10" ht="15.75" hidden="1" thickBot="1" x14ac:dyDescent="0.3">
      <c r="A272" s="174">
        <f>'Parcela 5'!A103</f>
        <v>0</v>
      </c>
      <c r="B272" s="98"/>
      <c r="C272" s="175" t="str">
        <f>'Parcela 5'!C103</f>
        <v>FGTS - Comp. 05/2021(parte)</v>
      </c>
      <c r="D272" s="98"/>
      <c r="E272" s="175" t="str">
        <f>'Parcela 5'!E103</f>
        <v>Folha de pagamento - FGTS</v>
      </c>
      <c r="F272" s="98"/>
      <c r="G272" s="176">
        <f>'Parcela 5'!G103</f>
        <v>0</v>
      </c>
      <c r="I272">
        <v>34</v>
      </c>
      <c r="J272" s="96">
        <f>SUM(G239:G272)</f>
        <v>0</v>
      </c>
    </row>
    <row r="273" spans="1:9" hidden="1" x14ac:dyDescent="0.25"/>
    <row r="274" spans="1:9" hidden="1" x14ac:dyDescent="0.25"/>
    <row r="275" spans="1:9" hidden="1" x14ac:dyDescent="0.25"/>
    <row r="276" spans="1:9" ht="15.75" hidden="1" thickBot="1" x14ac:dyDescent="0.3"/>
    <row r="277" spans="1:9" hidden="1" x14ac:dyDescent="0.25">
      <c r="A277" s="170">
        <f>'Parcela 6'!A70</f>
        <v>0</v>
      </c>
      <c r="B277" s="88"/>
      <c r="C277" s="170" t="str">
        <f>'Parcela 6'!C70</f>
        <v>Holerite (parte)</v>
      </c>
      <c r="D277" s="88"/>
      <c r="E277" s="170" t="str">
        <f>'Parcela 6'!E70</f>
        <v>Aldenira Pereira Moraes - Cozinheira</v>
      </c>
      <c r="F277" s="88"/>
      <c r="G277" s="171">
        <f>'Parcela 6'!G70</f>
        <v>0</v>
      </c>
      <c r="I277">
        <v>1</v>
      </c>
    </row>
    <row r="278" spans="1:9" hidden="1" x14ac:dyDescent="0.25">
      <c r="A278" s="172">
        <f>'Parcela 6'!A71</f>
        <v>0</v>
      </c>
      <c r="B278" s="92"/>
      <c r="C278" s="165" t="str">
        <f>'Parcela 6'!C71</f>
        <v>Holerite (parte)</v>
      </c>
      <c r="D278" s="92"/>
      <c r="E278" s="165" t="str">
        <f>'Parcela 6'!E71</f>
        <v>Ana Lucia F. dos Santos - Cozinheira</v>
      </c>
      <c r="F278" s="92"/>
      <c r="G278" s="173">
        <f>'Parcela 6'!G71</f>
        <v>0</v>
      </c>
      <c r="I278">
        <v>2</v>
      </c>
    </row>
    <row r="279" spans="1:9" hidden="1" x14ac:dyDescent="0.25">
      <c r="A279" s="172">
        <f>'Parcela 6'!A72</f>
        <v>0</v>
      </c>
      <c r="B279" s="92"/>
      <c r="C279" s="165" t="str">
        <f>'Parcela 6'!C72</f>
        <v>Holerite (parte)</v>
      </c>
      <c r="D279" s="92"/>
      <c r="E279" s="165" t="str">
        <f>'Parcela 6'!E72</f>
        <v>Andreia dos Santos Pina - Terapeuta Ocup.</v>
      </c>
      <c r="F279" s="92"/>
      <c r="G279" s="173">
        <f>'Parcela 6'!G72</f>
        <v>0</v>
      </c>
      <c r="I279">
        <v>3</v>
      </c>
    </row>
    <row r="280" spans="1:9" hidden="1" x14ac:dyDescent="0.25">
      <c r="A280" s="172">
        <f>'Parcela 6'!A73</f>
        <v>0</v>
      </c>
      <c r="B280" s="92"/>
      <c r="C280" s="165" t="str">
        <f>'Parcela 6'!C73</f>
        <v>Holerite (parte)</v>
      </c>
      <c r="D280" s="92"/>
      <c r="E280" s="165" t="str">
        <f>'Parcela 6'!E73</f>
        <v>Beatriz A. dos Santos - Cozinheira</v>
      </c>
      <c r="F280" s="92"/>
      <c r="G280" s="173">
        <f>'Parcela 6'!G73</f>
        <v>0</v>
      </c>
      <c r="I280">
        <v>4</v>
      </c>
    </row>
    <row r="281" spans="1:9" hidden="1" x14ac:dyDescent="0.25">
      <c r="A281" s="172">
        <f>'Parcela 6'!A74</f>
        <v>0</v>
      </c>
      <c r="B281" s="92"/>
      <c r="C281" s="165" t="str">
        <f>'Parcela 6'!C74</f>
        <v>Holerite (parte)</v>
      </c>
      <c r="D281" s="92"/>
      <c r="E281" s="165" t="str">
        <f>'Parcela 6'!E74</f>
        <v>Daiany Renata Thomazini - Cuidadora</v>
      </c>
      <c r="F281" s="92"/>
      <c r="G281" s="173">
        <f>'Parcela 6'!G74</f>
        <v>0</v>
      </c>
      <c r="I281">
        <v>5</v>
      </c>
    </row>
    <row r="282" spans="1:9" hidden="1" x14ac:dyDescent="0.25">
      <c r="A282" s="172">
        <f>'Parcela 6'!A75</f>
        <v>0</v>
      </c>
      <c r="B282" s="92"/>
      <c r="C282" s="165" t="str">
        <f>'Parcela 6'!C75</f>
        <v>Holerite (parte)</v>
      </c>
      <c r="D282" s="92"/>
      <c r="E282" s="165" t="str">
        <f>'Parcela 6'!E75</f>
        <v>Daniely Camargo Nunes - Cuidadora</v>
      </c>
      <c r="F282" s="92"/>
      <c r="G282" s="173">
        <f>'Parcela 6'!G75</f>
        <v>0</v>
      </c>
      <c r="I282">
        <v>6</v>
      </c>
    </row>
    <row r="283" spans="1:9" hidden="1" x14ac:dyDescent="0.25">
      <c r="A283" s="172">
        <f>'Parcela 6'!A76</f>
        <v>0</v>
      </c>
      <c r="B283" s="92"/>
      <c r="C283" s="165" t="str">
        <f>'Parcela 6'!C76</f>
        <v>Holerite (parte)</v>
      </c>
      <c r="D283" s="92"/>
      <c r="E283" s="165" t="str">
        <f>'Parcela 6'!E76</f>
        <v>Deborah A. Silva - Aux. de Enfermagem</v>
      </c>
      <c r="F283" s="92"/>
      <c r="G283" s="173">
        <f>'Parcela 6'!G76</f>
        <v>0</v>
      </c>
      <c r="I283">
        <v>7</v>
      </c>
    </row>
    <row r="284" spans="1:9" hidden="1" x14ac:dyDescent="0.25">
      <c r="A284" s="172">
        <f>'Parcela 6'!A77</f>
        <v>0</v>
      </c>
      <c r="B284" s="92"/>
      <c r="C284" s="165" t="str">
        <f>'Parcela 6'!C77</f>
        <v>Holerite (parte)</v>
      </c>
      <c r="D284" s="92"/>
      <c r="E284" s="165" t="str">
        <f>'Parcela 6'!E77</f>
        <v>Elenice T. F. da Silva - Serviços Gerais</v>
      </c>
      <c r="F284" s="92"/>
      <c r="G284" s="173">
        <f>'Parcela 6'!G77</f>
        <v>0</v>
      </c>
      <c r="I284">
        <v>8</v>
      </c>
    </row>
    <row r="285" spans="1:9" hidden="1" x14ac:dyDescent="0.25">
      <c r="A285" s="172">
        <f>'Parcela 6'!A78</f>
        <v>0</v>
      </c>
      <c r="B285" s="92"/>
      <c r="C285" s="165" t="str">
        <f>'Parcela 6'!C78</f>
        <v>Holerite (parte)</v>
      </c>
      <c r="D285" s="92"/>
      <c r="E285" s="165" t="str">
        <f>'Parcela 6'!E78</f>
        <v>Enara  C. de Campos Seco - Coordenadora</v>
      </c>
      <c r="F285" s="92"/>
      <c r="G285" s="173">
        <f>'Parcela 6'!G78</f>
        <v>0</v>
      </c>
      <c r="I285">
        <v>9</v>
      </c>
    </row>
    <row r="286" spans="1:9" hidden="1" x14ac:dyDescent="0.25">
      <c r="A286" s="172">
        <f>'Parcela 6'!A79</f>
        <v>0</v>
      </c>
      <c r="B286" s="92"/>
      <c r="C286" s="165" t="str">
        <f>'Parcela 6'!C79</f>
        <v>Holerite (parte)</v>
      </c>
      <c r="D286" s="92"/>
      <c r="E286" s="165" t="str">
        <f>'Parcela 6'!E79</f>
        <v>Fernanda de O. Vieira - Assistente Financeiro</v>
      </c>
      <c r="F286" s="92"/>
      <c r="G286" s="173">
        <f>'Parcela 6'!G79</f>
        <v>0</v>
      </c>
      <c r="I286">
        <v>10</v>
      </c>
    </row>
    <row r="287" spans="1:9" hidden="1" x14ac:dyDescent="0.25">
      <c r="A287" s="172">
        <f>'Parcela 6'!A80</f>
        <v>0</v>
      </c>
      <c r="B287" s="92"/>
      <c r="C287" s="165" t="str">
        <f>'Parcela 6'!C80</f>
        <v>Holerite (parte)</v>
      </c>
      <c r="D287" s="92"/>
      <c r="E287" s="165" t="str">
        <f>'Parcela 6'!E80</f>
        <v>Janaina V. de O. Camargo - Nutricionista</v>
      </c>
      <c r="F287" s="92"/>
      <c r="G287" s="173">
        <f>'Parcela 6'!G80</f>
        <v>0</v>
      </c>
      <c r="I287">
        <v>11</v>
      </c>
    </row>
    <row r="288" spans="1:9" hidden="1" x14ac:dyDescent="0.25">
      <c r="A288" s="172">
        <f>'Parcela 6'!A81</f>
        <v>0</v>
      </c>
      <c r="B288" s="92"/>
      <c r="C288" s="165" t="str">
        <f>'Parcela 6'!C81</f>
        <v>Holerite (parte)</v>
      </c>
      <c r="D288" s="92"/>
      <c r="E288" s="165" t="str">
        <f>'Parcela 6'!E81</f>
        <v>Juliana M. da Silva Domingues - Cuidadora</v>
      </c>
      <c r="F288" s="92"/>
      <c r="G288" s="173">
        <f>'Parcela 6'!G81</f>
        <v>0</v>
      </c>
      <c r="I288">
        <v>12</v>
      </c>
    </row>
    <row r="289" spans="1:9" hidden="1" x14ac:dyDescent="0.25">
      <c r="A289" s="172">
        <f>'Parcela 6'!A82</f>
        <v>0</v>
      </c>
      <c r="B289" s="92"/>
      <c r="C289" s="165" t="str">
        <f>'Parcela 6'!C82</f>
        <v>Holerite (parte)</v>
      </c>
      <c r="D289" s="92"/>
      <c r="E289" s="165" t="str">
        <f>'Parcela 6'!E82</f>
        <v>Junio de Sousa Carvalho - Cuidador</v>
      </c>
      <c r="F289" s="92"/>
      <c r="G289" s="173">
        <f>'Parcela 6'!G82</f>
        <v>0</v>
      </c>
      <c r="I289">
        <v>13</v>
      </c>
    </row>
    <row r="290" spans="1:9" hidden="1" x14ac:dyDescent="0.25">
      <c r="A290" s="172">
        <f>'Parcela 6'!A83</f>
        <v>0</v>
      </c>
      <c r="B290" s="92"/>
      <c r="C290" s="165" t="str">
        <f>'Parcela 6'!C83</f>
        <v>Holerite (parte)</v>
      </c>
      <c r="D290" s="92"/>
      <c r="E290" s="165" t="str">
        <f>'Parcela 6'!E83</f>
        <v>Luciana Ap. N. de Campos - Cuidadora</v>
      </c>
      <c r="F290" s="92"/>
      <c r="G290" s="173">
        <f>'Parcela 6'!G83</f>
        <v>0</v>
      </c>
      <c r="I290">
        <v>14</v>
      </c>
    </row>
    <row r="291" spans="1:9" hidden="1" x14ac:dyDescent="0.25">
      <c r="A291" s="172">
        <f>'Parcela 6'!A84</f>
        <v>0</v>
      </c>
      <c r="B291" s="92"/>
      <c r="C291" s="165" t="str">
        <f>'Parcela 6'!C84</f>
        <v>Holerite (parte)</v>
      </c>
      <c r="D291" s="92"/>
      <c r="E291" s="165" t="str">
        <f>'Parcela 6'!E84</f>
        <v>Marcela Cristina Barbera - Psicologa</v>
      </c>
      <c r="F291" s="92"/>
      <c r="G291" s="173">
        <f>'Parcela 6'!G84</f>
        <v>0</v>
      </c>
      <c r="I291">
        <v>15</v>
      </c>
    </row>
    <row r="292" spans="1:9" hidden="1" x14ac:dyDescent="0.25">
      <c r="A292" s="172">
        <f>'Parcela 6'!A85</f>
        <v>0</v>
      </c>
      <c r="B292" s="92"/>
      <c r="C292" s="165" t="str">
        <f>'Parcela 6'!C85</f>
        <v>Holerite (parte)</v>
      </c>
      <c r="D292" s="92"/>
      <c r="E292" s="165" t="str">
        <f>'Parcela 6'!E85</f>
        <v>Maria Ozeni F. Santos - Cozinheira</v>
      </c>
      <c r="F292" s="92"/>
      <c r="G292" s="173">
        <f>'Parcela 6'!G85</f>
        <v>0</v>
      </c>
      <c r="I292">
        <v>16</v>
      </c>
    </row>
    <row r="293" spans="1:9" hidden="1" x14ac:dyDescent="0.25">
      <c r="A293" s="172">
        <f>'Parcela 6'!A86</f>
        <v>0</v>
      </c>
      <c r="B293" s="92"/>
      <c r="C293" s="165" t="str">
        <f>'Parcela 6'!C86</f>
        <v>Holerite (parte)</v>
      </c>
      <c r="D293" s="92"/>
      <c r="E293" s="165" t="str">
        <f>'Parcela 6'!E86</f>
        <v>Mariana S. Henriques - Enfermeira Padrão</v>
      </c>
      <c r="F293" s="92"/>
      <c r="G293" s="173">
        <f>'Parcela 6'!G86</f>
        <v>0</v>
      </c>
      <c r="I293">
        <v>17</v>
      </c>
    </row>
    <row r="294" spans="1:9" hidden="1" x14ac:dyDescent="0.25">
      <c r="A294" s="172">
        <f>'Parcela 6'!A87</f>
        <v>0</v>
      </c>
      <c r="B294" s="92"/>
      <c r="C294" s="165" t="str">
        <f>'Parcela 6'!C87</f>
        <v>Holerite (parte)</v>
      </c>
      <c r="D294" s="92"/>
      <c r="E294" s="165" t="str">
        <f>'Parcela 6'!E87</f>
        <v>Marileide L. Curvo - Aux. de Enfermagem</v>
      </c>
      <c r="F294" s="92"/>
      <c r="G294" s="173">
        <f>'Parcela 6'!G87</f>
        <v>0</v>
      </c>
      <c r="I294">
        <v>18</v>
      </c>
    </row>
    <row r="295" spans="1:9" hidden="1" x14ac:dyDescent="0.25">
      <c r="A295" s="172">
        <f>'Parcela 6'!A88</f>
        <v>0</v>
      </c>
      <c r="B295" s="92"/>
      <c r="C295" s="165" t="str">
        <f>'Parcela 6'!C88</f>
        <v>Holerite (parte)</v>
      </c>
      <c r="D295" s="92"/>
      <c r="E295" s="165" t="str">
        <f>'Parcela 6'!E88</f>
        <v>Marina da Silva de Leão - Cuidadora</v>
      </c>
      <c r="F295" s="92"/>
      <c r="G295" s="173">
        <f>'Parcela 6'!G88</f>
        <v>0</v>
      </c>
      <c r="I295">
        <v>19</v>
      </c>
    </row>
    <row r="296" spans="1:9" hidden="1" x14ac:dyDescent="0.25">
      <c r="A296" s="172">
        <f>'Parcela 6'!A89</f>
        <v>0</v>
      </c>
      <c r="B296" s="92"/>
      <c r="C296" s="165" t="str">
        <f>'Parcela 6'!C89</f>
        <v>Holerite (parte)</v>
      </c>
      <c r="D296" s="92"/>
      <c r="E296" s="165" t="str">
        <f>'Parcela 6'!E89</f>
        <v>Marta de Jesus Grigolete - Serviços Gerais</v>
      </c>
      <c r="F296" s="92"/>
      <c r="G296" s="173">
        <f>'Parcela 6'!G89</f>
        <v>0</v>
      </c>
      <c r="I296">
        <v>20</v>
      </c>
    </row>
    <row r="297" spans="1:9" hidden="1" x14ac:dyDescent="0.25">
      <c r="A297" s="172">
        <f>'Parcela 6'!A90</f>
        <v>0</v>
      </c>
      <c r="B297" s="92"/>
      <c r="C297" s="165" t="str">
        <f>'Parcela 6'!C90</f>
        <v>Holerite (parte)</v>
      </c>
      <c r="D297" s="92"/>
      <c r="E297" s="165" t="str">
        <f>'Parcela 6'!E90</f>
        <v>Mayara Ribeiro da Cruz - Cuidadora</v>
      </c>
      <c r="F297" s="92"/>
      <c r="G297" s="173">
        <f>'Parcela 6'!G90</f>
        <v>0</v>
      </c>
      <c r="I297">
        <v>21</v>
      </c>
    </row>
    <row r="298" spans="1:9" hidden="1" x14ac:dyDescent="0.25">
      <c r="A298" s="172">
        <f>'Parcela 6'!A91</f>
        <v>0</v>
      </c>
      <c r="B298" s="92"/>
      <c r="C298" s="165" t="str">
        <f>'Parcela 6'!C91</f>
        <v>Holerite (parte)</v>
      </c>
      <c r="D298" s="92"/>
      <c r="E298" s="165" t="str">
        <f>'Parcela 6'!E91</f>
        <v>Mirelli Samira Vaz - Cuidadora</v>
      </c>
      <c r="F298" s="92"/>
      <c r="G298" s="173">
        <f>'Parcela 6'!G91</f>
        <v>0</v>
      </c>
      <c r="I298">
        <v>22</v>
      </c>
    </row>
    <row r="299" spans="1:9" hidden="1" x14ac:dyDescent="0.25">
      <c r="A299" s="172">
        <f>'Parcela 6'!A92</f>
        <v>0</v>
      </c>
      <c r="B299" s="92"/>
      <c r="C299" s="165" t="str">
        <f>'Parcela 6'!C92</f>
        <v>Holerite (parte)</v>
      </c>
      <c r="D299" s="92"/>
      <c r="E299" s="165" t="str">
        <f>'Parcela 6'!E92</f>
        <v>Odete M. de Souza - Aux. de Enfermagem</v>
      </c>
      <c r="F299" s="92"/>
      <c r="G299" s="173">
        <f>'Parcela 6'!G92</f>
        <v>0</v>
      </c>
      <c r="I299">
        <v>23</v>
      </c>
    </row>
    <row r="300" spans="1:9" hidden="1" x14ac:dyDescent="0.25">
      <c r="A300" s="172">
        <f>'Parcela 6'!A93</f>
        <v>0</v>
      </c>
      <c r="B300" s="92"/>
      <c r="C300" s="165" t="str">
        <f>'Parcela 6'!C93</f>
        <v>Holerite (parte)</v>
      </c>
      <c r="D300" s="92"/>
      <c r="E300" s="165" t="str">
        <f>'Parcela 6'!E93</f>
        <v>Paulo H. O. Brito - Cuidador</v>
      </c>
      <c r="F300" s="92"/>
      <c r="G300" s="173">
        <f>'Parcela 6'!G93</f>
        <v>0</v>
      </c>
      <c r="I300">
        <v>24</v>
      </c>
    </row>
    <row r="301" spans="1:9" hidden="1" x14ac:dyDescent="0.25">
      <c r="A301" s="172">
        <f>'Parcela 6'!A94</f>
        <v>0</v>
      </c>
      <c r="B301" s="92"/>
      <c r="C301" s="165" t="str">
        <f>'Parcela 6'!C94</f>
        <v>Holerite (parte)</v>
      </c>
      <c r="D301" s="92"/>
      <c r="E301" s="165" t="str">
        <f>'Parcela 6'!E94</f>
        <v>Renata K. S. Domingues - Serviços Gerais</v>
      </c>
      <c r="F301" s="92"/>
      <c r="G301" s="173">
        <f>'Parcela 6'!G94</f>
        <v>0</v>
      </c>
      <c r="I301">
        <v>25</v>
      </c>
    </row>
    <row r="302" spans="1:9" hidden="1" x14ac:dyDescent="0.25">
      <c r="A302" s="172">
        <f>'Parcela 6'!A95</f>
        <v>0</v>
      </c>
      <c r="B302" s="92"/>
      <c r="C302" s="165" t="str">
        <f>'Parcela 6'!C95</f>
        <v>Holerite (parte)</v>
      </c>
      <c r="D302" s="92"/>
      <c r="E302" s="165" t="str">
        <f>'Parcela 6'!E95</f>
        <v>Ronilda Cirino Tomaz - Serviços Gerais</v>
      </c>
      <c r="F302" s="92"/>
      <c r="G302" s="173">
        <f>'Parcela 6'!G95</f>
        <v>0</v>
      </c>
      <c r="I302">
        <v>26</v>
      </c>
    </row>
    <row r="303" spans="1:9" hidden="1" x14ac:dyDescent="0.25">
      <c r="A303" s="172">
        <f>'Parcela 6'!A96</f>
        <v>0</v>
      </c>
      <c r="B303" s="92"/>
      <c r="C303" s="165" t="str">
        <f>'Parcela 6'!C96</f>
        <v>Holerite (parte)</v>
      </c>
      <c r="D303" s="92"/>
      <c r="E303" s="165" t="str">
        <f>'Parcela 6'!E96</f>
        <v>Rosana C. Valoto - Assistente Social</v>
      </c>
      <c r="F303" s="92"/>
      <c r="G303" s="173">
        <f>'Parcela 6'!G96</f>
        <v>0</v>
      </c>
      <c r="I303">
        <v>27</v>
      </c>
    </row>
    <row r="304" spans="1:9" hidden="1" x14ac:dyDescent="0.25">
      <c r="A304" s="172">
        <f>'Parcela 6'!A97</f>
        <v>0</v>
      </c>
      <c r="B304" s="92"/>
      <c r="C304" s="165" t="str">
        <f>'Parcela 6'!C97</f>
        <v>Holerite (parte)</v>
      </c>
      <c r="D304" s="92"/>
      <c r="E304" s="165" t="str">
        <f>'Parcela 6'!E97</f>
        <v>Tania Ap. Lucio - Serviços Gerais</v>
      </c>
      <c r="F304" s="92"/>
      <c r="G304" s="173">
        <f>'Parcela 6'!G97</f>
        <v>0</v>
      </c>
      <c r="I304">
        <v>28</v>
      </c>
    </row>
    <row r="305" spans="1:10" hidden="1" x14ac:dyDescent="0.25">
      <c r="A305" s="172">
        <f>'Parcela 6'!A98</f>
        <v>0</v>
      </c>
      <c r="B305" s="92"/>
      <c r="C305" s="165" t="str">
        <f>'Parcela 6'!C98</f>
        <v>Holerite (parte)</v>
      </c>
      <c r="D305" s="92"/>
      <c r="E305" s="165" t="str">
        <f>'Parcela 6'!E98</f>
        <v>Vanilde M. O. Camargo - Aux. de Escritório</v>
      </c>
      <c r="F305" s="92"/>
      <c r="G305" s="173">
        <f>'Parcela 6'!G98</f>
        <v>0</v>
      </c>
      <c r="I305">
        <v>29</v>
      </c>
    </row>
    <row r="306" spans="1:10" hidden="1" x14ac:dyDescent="0.25">
      <c r="A306" s="172">
        <f>'Parcela 6'!A99</f>
        <v>0</v>
      </c>
      <c r="B306" s="92"/>
      <c r="C306" s="165" t="str">
        <f>'Parcela 6'!C99</f>
        <v>Holerite (parte)</v>
      </c>
      <c r="D306" s="92"/>
      <c r="E306" s="165" t="str">
        <f>'Parcela 6'!E99</f>
        <v>Vanusa M. S. Santos - Serviços Gerais</v>
      </c>
      <c r="F306" s="92"/>
      <c r="G306" s="173">
        <f>'Parcela 6'!G99</f>
        <v>0</v>
      </c>
      <c r="I306">
        <v>30</v>
      </c>
    </row>
    <row r="307" spans="1:10" hidden="1" x14ac:dyDescent="0.25">
      <c r="A307" s="172">
        <f>'Parcela 6'!A100</f>
        <v>0</v>
      </c>
      <c r="B307" s="92"/>
      <c r="C307" s="165" t="str">
        <f>'Parcela 6'!C100</f>
        <v>FGTS - Comp. 06/2021</v>
      </c>
      <c r="D307" s="92"/>
      <c r="E307" s="165" t="str">
        <f>'Parcela 6'!E100</f>
        <v>Folha de pagamento - FGTS</v>
      </c>
      <c r="F307" s="92"/>
      <c r="G307" s="173">
        <f>'Parcela 6'!G100</f>
        <v>0</v>
      </c>
      <c r="I307">
        <v>31</v>
      </c>
    </row>
    <row r="308" spans="1:10" hidden="1" x14ac:dyDescent="0.25">
      <c r="A308" s="172">
        <f>'Parcela 6'!A101</f>
        <v>0</v>
      </c>
      <c r="B308" s="92"/>
      <c r="C308" s="165" t="str">
        <f>'Parcela 6'!C101</f>
        <v>Holerite (parte)-salário férias</v>
      </c>
      <c r="D308" s="92"/>
      <c r="E308" s="165" t="str">
        <f>'Parcela 6'!E101</f>
        <v>Deborah A. Silva - Aux. de Enfermagem</v>
      </c>
      <c r="F308" s="92"/>
      <c r="G308" s="173">
        <f>'Parcela 6'!G101</f>
        <v>0</v>
      </c>
      <c r="I308">
        <v>32</v>
      </c>
    </row>
    <row r="309" spans="1:10" hidden="1" x14ac:dyDescent="0.25">
      <c r="A309" s="180">
        <f>'Parcela 6'!A102</f>
        <v>0</v>
      </c>
      <c r="B309" s="92"/>
      <c r="C309" s="165" t="str">
        <f>'Parcela 6'!C102</f>
        <v>Holerite (parte)-salário férias</v>
      </c>
      <c r="D309" s="92"/>
      <c r="E309" s="165" t="str">
        <f>'Parcela 6'!E102</f>
        <v>Daiany Renata Thomazini - Cuidadora</v>
      </c>
      <c r="F309" s="92"/>
      <c r="G309" s="173">
        <f>'Parcela 6'!G102</f>
        <v>0</v>
      </c>
      <c r="I309">
        <v>33</v>
      </c>
    </row>
    <row r="310" spans="1:10" ht="15.75" hidden="1" thickBot="1" x14ac:dyDescent="0.3">
      <c r="A310" s="174">
        <f>'Parcela 6'!A103</f>
        <v>0</v>
      </c>
      <c r="B310" s="98"/>
      <c r="C310" s="175" t="str">
        <f>'Parcela 6'!C103</f>
        <v>Holerite (parte)</v>
      </c>
      <c r="D310" s="98"/>
      <c r="E310" s="175" t="str">
        <f>'Parcela 6'!E103</f>
        <v>Bruna L. A. dos Santos - Serviços Gerais</v>
      </c>
      <c r="F310" s="98"/>
      <c r="G310" s="176">
        <f>'Parcela 6'!G103</f>
        <v>0</v>
      </c>
      <c r="I310">
        <v>34</v>
      </c>
      <c r="J310" s="96">
        <f>SUM(G277:G310)</f>
        <v>0</v>
      </c>
    </row>
    <row r="311" spans="1:10" hidden="1" x14ac:dyDescent="0.25"/>
    <row r="312" spans="1:10" hidden="1" x14ac:dyDescent="0.25"/>
    <row r="313" spans="1:10" hidden="1" x14ac:dyDescent="0.25"/>
    <row r="314" spans="1:10" ht="15.75" hidden="1" thickBot="1" x14ac:dyDescent="0.3"/>
    <row r="315" spans="1:10" hidden="1" x14ac:dyDescent="0.25">
      <c r="A315" s="170">
        <f>'Parcela 7'!A70</f>
        <v>0</v>
      </c>
      <c r="B315" s="88"/>
      <c r="C315" s="170" t="str">
        <f>'Parcela 7'!C70</f>
        <v>Holerite (parte)</v>
      </c>
      <c r="D315" s="88"/>
      <c r="E315" s="170" t="str">
        <f>'Parcela 7'!E70</f>
        <v>Aldenira Pereira Moraes - Cozinheira</v>
      </c>
      <c r="F315" s="88"/>
      <c r="G315" s="171">
        <f>'Parcela 7'!G70</f>
        <v>0</v>
      </c>
      <c r="I315">
        <v>1</v>
      </c>
    </row>
    <row r="316" spans="1:10" hidden="1" x14ac:dyDescent="0.25">
      <c r="A316" s="180">
        <f>'Parcela 7'!A71</f>
        <v>0</v>
      </c>
      <c r="B316" s="92"/>
      <c r="C316" s="165" t="str">
        <f>'Parcela 7'!C71</f>
        <v>Holerite (parte)</v>
      </c>
      <c r="D316" s="92"/>
      <c r="E316" s="165" t="str">
        <f>'Parcela 7'!E71</f>
        <v>Ana Lucia F. dos Santos - Cozinheira</v>
      </c>
      <c r="F316" s="92"/>
      <c r="G316" s="173">
        <f>'Parcela 7'!G71</f>
        <v>0</v>
      </c>
      <c r="I316">
        <v>2</v>
      </c>
    </row>
    <row r="317" spans="1:10" hidden="1" x14ac:dyDescent="0.25">
      <c r="A317" s="180">
        <f>'Parcela 7'!A72</f>
        <v>0</v>
      </c>
      <c r="B317" s="92"/>
      <c r="C317" s="165" t="str">
        <f>'Parcela 7'!C72</f>
        <v>Holerite (parte)</v>
      </c>
      <c r="D317" s="92"/>
      <c r="E317" s="165" t="str">
        <f>'Parcela 7'!E72</f>
        <v>Andreia dos Santos Pina - Terapeuta Ocup.</v>
      </c>
      <c r="F317" s="92"/>
      <c r="G317" s="173">
        <f>'Parcela 7'!G72</f>
        <v>0</v>
      </c>
      <c r="I317">
        <v>3</v>
      </c>
    </row>
    <row r="318" spans="1:10" hidden="1" x14ac:dyDescent="0.25">
      <c r="A318" s="180">
        <f>'Parcela 7'!A73</f>
        <v>0</v>
      </c>
      <c r="B318" s="92"/>
      <c r="C318" s="165" t="str">
        <f>'Parcela 7'!C73</f>
        <v>Holerite (parte)</v>
      </c>
      <c r="D318" s="92"/>
      <c r="E318" s="165" t="str">
        <f>'Parcela 7'!E73</f>
        <v>Beatriz A. dos Santos - Cozinheira</v>
      </c>
      <c r="F318" s="92"/>
      <c r="G318" s="173">
        <f>'Parcela 7'!G73</f>
        <v>0</v>
      </c>
      <c r="I318">
        <v>4</v>
      </c>
    </row>
    <row r="319" spans="1:10" hidden="1" x14ac:dyDescent="0.25">
      <c r="A319" s="180">
        <f>'Parcela 7'!A74</f>
        <v>0</v>
      </c>
      <c r="B319" s="92"/>
      <c r="C319" s="165" t="str">
        <f>'Parcela 7'!C74</f>
        <v>Holerite (parte)</v>
      </c>
      <c r="D319" s="92"/>
      <c r="E319" s="165" t="str">
        <f>'Parcela 7'!E74</f>
        <v>Daiany Renata Thomazini - Cuidadora</v>
      </c>
      <c r="F319" s="92"/>
      <c r="G319" s="173">
        <f>'Parcela 7'!G74</f>
        <v>0</v>
      </c>
      <c r="I319">
        <v>5</v>
      </c>
    </row>
    <row r="320" spans="1:10" hidden="1" x14ac:dyDescent="0.25">
      <c r="A320" s="180">
        <f>'Parcela 7'!A75</f>
        <v>0</v>
      </c>
      <c r="B320" s="92"/>
      <c r="C320" s="165" t="str">
        <f>'Parcela 7'!C75</f>
        <v>Holerite (parte)</v>
      </c>
      <c r="D320" s="92"/>
      <c r="E320" s="165" t="str">
        <f>'Parcela 7'!E75</f>
        <v>Daniely Camargo Nunes - Cuidadora</v>
      </c>
      <c r="F320" s="92"/>
      <c r="G320" s="173">
        <f>'Parcela 7'!G75</f>
        <v>0</v>
      </c>
      <c r="I320">
        <v>6</v>
      </c>
    </row>
    <row r="321" spans="1:9" hidden="1" x14ac:dyDescent="0.25">
      <c r="A321" s="180">
        <f>'Parcela 7'!A76</f>
        <v>0</v>
      </c>
      <c r="B321" s="92"/>
      <c r="C321" s="165" t="str">
        <f>'Parcela 7'!C76</f>
        <v>Holerite (parte)</v>
      </c>
      <c r="D321" s="92"/>
      <c r="E321" s="165" t="str">
        <f>'Parcela 7'!E76</f>
        <v>Deborah A. Silva - Aux. de Enfermagem</v>
      </c>
      <c r="F321" s="92"/>
      <c r="G321" s="173">
        <f>'Parcela 7'!G76</f>
        <v>0</v>
      </c>
      <c r="I321">
        <v>7</v>
      </c>
    </row>
    <row r="322" spans="1:9" hidden="1" x14ac:dyDescent="0.25">
      <c r="A322" s="180">
        <f>'Parcela 7'!A77</f>
        <v>0</v>
      </c>
      <c r="B322" s="92"/>
      <c r="C322" s="165" t="str">
        <f>'Parcela 7'!C77</f>
        <v>Holerite (parte)</v>
      </c>
      <c r="D322" s="92"/>
      <c r="E322" s="165" t="str">
        <f>'Parcela 7'!E77</f>
        <v>Elenice T. F. da Silva - Serviços Gerais</v>
      </c>
      <c r="F322" s="92"/>
      <c r="G322" s="173">
        <f>'Parcela 7'!G77</f>
        <v>0</v>
      </c>
      <c r="I322">
        <v>8</v>
      </c>
    </row>
    <row r="323" spans="1:9" hidden="1" x14ac:dyDescent="0.25">
      <c r="A323" s="180">
        <f>'Parcela 7'!A78</f>
        <v>0</v>
      </c>
      <c r="B323" s="92"/>
      <c r="C323" s="165" t="str">
        <f>'Parcela 7'!C78</f>
        <v>Holerite (parte)</v>
      </c>
      <c r="D323" s="92"/>
      <c r="E323" s="165" t="str">
        <f>'Parcela 7'!E78</f>
        <v>Enara  C. de Campos Seco - Coordenadora</v>
      </c>
      <c r="F323" s="92"/>
      <c r="G323" s="173">
        <f>'Parcela 7'!G78</f>
        <v>0</v>
      </c>
      <c r="I323">
        <v>9</v>
      </c>
    </row>
    <row r="324" spans="1:9" hidden="1" x14ac:dyDescent="0.25">
      <c r="A324" s="180">
        <f>'Parcela 7'!A79</f>
        <v>0</v>
      </c>
      <c r="B324" s="92"/>
      <c r="C324" s="165" t="str">
        <f>'Parcela 7'!C79</f>
        <v>Holerite (parte)</v>
      </c>
      <c r="D324" s="92"/>
      <c r="E324" s="165" t="str">
        <f>'Parcela 7'!E79</f>
        <v>Fernanda de O. Vieira - Assistente Financeiro</v>
      </c>
      <c r="F324" s="92"/>
      <c r="G324" s="173">
        <f>'Parcela 7'!G79</f>
        <v>0</v>
      </c>
      <c r="I324">
        <v>10</v>
      </c>
    </row>
    <row r="325" spans="1:9" hidden="1" x14ac:dyDescent="0.25">
      <c r="A325" s="180">
        <f>'Parcela 7'!A80</f>
        <v>0</v>
      </c>
      <c r="B325" s="92"/>
      <c r="C325" s="165" t="str">
        <f>'Parcela 7'!C80</f>
        <v>Holerite (parte)</v>
      </c>
      <c r="D325" s="92"/>
      <c r="E325" s="165" t="str">
        <f>'Parcela 7'!E80</f>
        <v>Janaina V. de O. Camargo - Nutricionista</v>
      </c>
      <c r="F325" s="92"/>
      <c r="G325" s="173">
        <f>'Parcela 7'!G80</f>
        <v>0</v>
      </c>
      <c r="I325">
        <v>11</v>
      </c>
    </row>
    <row r="326" spans="1:9" hidden="1" x14ac:dyDescent="0.25">
      <c r="A326" s="180">
        <f>'Parcela 7'!A81</f>
        <v>0</v>
      </c>
      <c r="B326" s="92"/>
      <c r="C326" s="165" t="str">
        <f>'Parcela 7'!C81</f>
        <v>Holerite (parte)</v>
      </c>
      <c r="D326" s="92"/>
      <c r="E326" s="165" t="str">
        <f>'Parcela 7'!E81</f>
        <v>Juliana M. da Silva Domingues - Cuidadora</v>
      </c>
      <c r="F326" s="92"/>
      <c r="G326" s="173">
        <f>'Parcela 7'!G81</f>
        <v>0</v>
      </c>
      <c r="I326">
        <v>12</v>
      </c>
    </row>
    <row r="327" spans="1:9" hidden="1" x14ac:dyDescent="0.25">
      <c r="A327" s="180">
        <f>'Parcela 7'!A82</f>
        <v>0</v>
      </c>
      <c r="B327" s="92"/>
      <c r="C327" s="165" t="str">
        <f>'Parcela 7'!C82</f>
        <v>Holerite (parte)</v>
      </c>
      <c r="D327" s="92"/>
      <c r="E327" s="165" t="str">
        <f>'Parcela 7'!E82</f>
        <v>Junio de Sousa Carvalho - Cuidador</v>
      </c>
      <c r="F327" s="92"/>
      <c r="G327" s="173">
        <f>'Parcela 7'!G82</f>
        <v>0</v>
      </c>
      <c r="I327">
        <v>13</v>
      </c>
    </row>
    <row r="328" spans="1:9" hidden="1" x14ac:dyDescent="0.25">
      <c r="A328" s="180">
        <f>'Parcela 7'!A83</f>
        <v>0</v>
      </c>
      <c r="B328" s="92"/>
      <c r="C328" s="165" t="str">
        <f>'Parcela 7'!C83</f>
        <v>Holerite (parte)</v>
      </c>
      <c r="D328" s="92"/>
      <c r="E328" s="165" t="str">
        <f>'Parcela 7'!E83</f>
        <v>Luciana Ap. N. de Campos - Cuidadora</v>
      </c>
      <c r="F328" s="92"/>
      <c r="G328" s="173">
        <f>'Parcela 7'!G83</f>
        <v>0</v>
      </c>
      <c r="I328">
        <v>14</v>
      </c>
    </row>
    <row r="329" spans="1:9" hidden="1" x14ac:dyDescent="0.25">
      <c r="A329" s="180">
        <f>'Parcela 7'!A84</f>
        <v>0</v>
      </c>
      <c r="B329" s="92"/>
      <c r="C329" s="165" t="str">
        <f>'Parcela 7'!C84</f>
        <v>Holerite (parte)</v>
      </c>
      <c r="D329" s="92"/>
      <c r="E329" s="165" t="str">
        <f>'Parcela 7'!E84</f>
        <v>Marcela Cristina Barbera - Psicologa</v>
      </c>
      <c r="F329" s="92"/>
      <c r="G329" s="173">
        <f>'Parcela 7'!G84</f>
        <v>0</v>
      </c>
      <c r="I329">
        <v>15</v>
      </c>
    </row>
    <row r="330" spans="1:9" hidden="1" x14ac:dyDescent="0.25">
      <c r="A330" s="180">
        <f>'Parcela 7'!A85</f>
        <v>0</v>
      </c>
      <c r="B330" s="92"/>
      <c r="C330" s="165" t="str">
        <f>'Parcela 7'!C85</f>
        <v>Holerite (parte)</v>
      </c>
      <c r="D330" s="92"/>
      <c r="E330" s="165" t="str">
        <f>'Parcela 7'!E85</f>
        <v>Maria Ozeni F. Santos - Cozinheira</v>
      </c>
      <c r="F330" s="92"/>
      <c r="G330" s="173">
        <f>'Parcela 7'!G85</f>
        <v>0</v>
      </c>
      <c r="I330">
        <v>16</v>
      </c>
    </row>
    <row r="331" spans="1:9" hidden="1" x14ac:dyDescent="0.25">
      <c r="A331" s="180">
        <f>'Parcela 7'!A86</f>
        <v>0</v>
      </c>
      <c r="B331" s="92"/>
      <c r="C331" s="165" t="str">
        <f>'Parcela 7'!C86</f>
        <v>Holerite (parte)</v>
      </c>
      <c r="D331" s="92"/>
      <c r="E331" s="165" t="str">
        <f>'Parcela 7'!E86</f>
        <v>Mariana S. Henriques - Enfermeira Padrão</v>
      </c>
      <c r="F331" s="92"/>
      <c r="G331" s="173">
        <f>'Parcela 7'!G86</f>
        <v>0</v>
      </c>
      <c r="I331">
        <v>17</v>
      </c>
    </row>
    <row r="332" spans="1:9" hidden="1" x14ac:dyDescent="0.25">
      <c r="A332" s="180">
        <f>'Parcela 7'!A87</f>
        <v>0</v>
      </c>
      <c r="B332" s="92"/>
      <c r="C332" s="165" t="str">
        <f>'Parcela 7'!C87</f>
        <v>Holerite (parte)</v>
      </c>
      <c r="D332" s="92"/>
      <c r="E332" s="165" t="str">
        <f>'Parcela 7'!E87</f>
        <v>Marileide L. Curvo - Aux. de Enfermagem</v>
      </c>
      <c r="F332" s="92"/>
      <c r="G332" s="173">
        <f>'Parcela 7'!G87</f>
        <v>0</v>
      </c>
      <c r="I332">
        <v>18</v>
      </c>
    </row>
    <row r="333" spans="1:9" hidden="1" x14ac:dyDescent="0.25">
      <c r="A333" s="180">
        <f>'Parcela 7'!A88</f>
        <v>0</v>
      </c>
      <c r="B333" s="92"/>
      <c r="C333" s="165" t="str">
        <f>'Parcela 7'!C88</f>
        <v>Holerite (parte)</v>
      </c>
      <c r="D333" s="92"/>
      <c r="E333" s="165" t="str">
        <f>'Parcela 7'!E88</f>
        <v>Marina da Silva de Leão - Cuidadora</v>
      </c>
      <c r="F333" s="92"/>
      <c r="G333" s="173">
        <f>'Parcela 7'!G88</f>
        <v>0</v>
      </c>
      <c r="I333">
        <v>19</v>
      </c>
    </row>
    <row r="334" spans="1:9" hidden="1" x14ac:dyDescent="0.25">
      <c r="A334" s="180">
        <f>'Parcela 7'!A89</f>
        <v>0</v>
      </c>
      <c r="B334" s="92"/>
      <c r="C334" s="165" t="str">
        <f>'Parcela 7'!C89</f>
        <v>Holerite (parte)</v>
      </c>
      <c r="D334" s="92"/>
      <c r="E334" s="165" t="str">
        <f>'Parcela 7'!E89</f>
        <v>Marta de Jesus Grigolete - Serviços Gerais</v>
      </c>
      <c r="F334" s="92"/>
      <c r="G334" s="173">
        <f>'Parcela 7'!G89</f>
        <v>0</v>
      </c>
      <c r="I334">
        <v>20</v>
      </c>
    </row>
    <row r="335" spans="1:9" hidden="1" x14ac:dyDescent="0.25">
      <c r="A335" s="180">
        <f>'Parcela 7'!A90</f>
        <v>0</v>
      </c>
      <c r="B335" s="92"/>
      <c r="C335" s="165" t="str">
        <f>'Parcela 7'!C90</f>
        <v>Holerite (parte)</v>
      </c>
      <c r="D335" s="92"/>
      <c r="E335" s="165" t="str">
        <f>'Parcela 7'!E90</f>
        <v>Mayara Ribeiro da Cruz - Cuidadora</v>
      </c>
      <c r="F335" s="92"/>
      <c r="G335" s="173">
        <f>'Parcela 7'!G90</f>
        <v>0</v>
      </c>
      <c r="I335">
        <v>21</v>
      </c>
    </row>
    <row r="336" spans="1:9" hidden="1" x14ac:dyDescent="0.25">
      <c r="A336" s="180">
        <f>'Parcela 7'!A91</f>
        <v>0</v>
      </c>
      <c r="B336" s="92"/>
      <c r="C336" s="165" t="str">
        <f>'Parcela 7'!C91</f>
        <v>Holerite (parte)</v>
      </c>
      <c r="D336" s="92"/>
      <c r="E336" s="165" t="str">
        <f>'Parcela 7'!E91</f>
        <v>Mirelli Samira Vaz - Cuidadora</v>
      </c>
      <c r="F336" s="92"/>
      <c r="G336" s="173">
        <f>'Parcela 7'!G91</f>
        <v>0</v>
      </c>
      <c r="I336">
        <v>22</v>
      </c>
    </row>
    <row r="337" spans="1:10" hidden="1" x14ac:dyDescent="0.25">
      <c r="A337" s="180">
        <f>'Parcela 7'!A92</f>
        <v>0</v>
      </c>
      <c r="B337" s="92"/>
      <c r="C337" s="165" t="str">
        <f>'Parcela 7'!C92</f>
        <v>Holerite (parte)</v>
      </c>
      <c r="D337" s="92"/>
      <c r="E337" s="165" t="str">
        <f>'Parcela 7'!E92</f>
        <v>Odete M. de Souza - Aux. de Enfermagem</v>
      </c>
      <c r="F337" s="92"/>
      <c r="G337" s="173">
        <f>'Parcela 7'!G92</f>
        <v>0</v>
      </c>
      <c r="I337">
        <v>23</v>
      </c>
    </row>
    <row r="338" spans="1:10" hidden="1" x14ac:dyDescent="0.25">
      <c r="A338" s="180">
        <f>'Parcela 7'!A93</f>
        <v>0</v>
      </c>
      <c r="B338" s="92"/>
      <c r="C338" s="165" t="str">
        <f>'Parcela 7'!C93</f>
        <v>Holerite (parte)</v>
      </c>
      <c r="D338" s="92"/>
      <c r="E338" s="165" t="str">
        <f>'Parcela 7'!E93</f>
        <v>Paulo H. O. Brito - Cuidador</v>
      </c>
      <c r="F338" s="92"/>
      <c r="G338" s="173">
        <f>'Parcela 7'!G93</f>
        <v>0</v>
      </c>
      <c r="I338">
        <v>24</v>
      </c>
    </row>
    <row r="339" spans="1:10" hidden="1" x14ac:dyDescent="0.25">
      <c r="A339" s="180">
        <f>'Parcela 7'!A94</f>
        <v>0</v>
      </c>
      <c r="B339" s="92"/>
      <c r="C339" s="165" t="str">
        <f>'Parcela 7'!C94</f>
        <v>Holerite (parte)</v>
      </c>
      <c r="D339" s="92"/>
      <c r="E339" s="165" t="str">
        <f>'Parcela 7'!E94</f>
        <v>Renata K. S. Domingues - Serviços Gerais</v>
      </c>
      <c r="F339" s="92"/>
      <c r="G339" s="173">
        <f>'Parcela 7'!G94</f>
        <v>0</v>
      </c>
      <c r="I339">
        <v>25</v>
      </c>
    </row>
    <row r="340" spans="1:10" hidden="1" x14ac:dyDescent="0.25">
      <c r="A340" s="180">
        <f>'Parcela 7'!A95</f>
        <v>0</v>
      </c>
      <c r="B340" s="92"/>
      <c r="C340" s="165" t="str">
        <f>'Parcela 7'!C95</f>
        <v>Holerite (parte)</v>
      </c>
      <c r="D340" s="92"/>
      <c r="E340" s="165" t="str">
        <f>'Parcela 7'!E95</f>
        <v>Ronilda Cirino Tomaz - Serviços Gerais</v>
      </c>
      <c r="F340" s="92"/>
      <c r="G340" s="173">
        <f>'Parcela 7'!G95</f>
        <v>0</v>
      </c>
      <c r="I340">
        <v>26</v>
      </c>
    </row>
    <row r="341" spans="1:10" hidden="1" x14ac:dyDescent="0.25">
      <c r="A341" s="180">
        <f>'Parcela 7'!A96</f>
        <v>0</v>
      </c>
      <c r="B341" s="92"/>
      <c r="C341" s="165" t="str">
        <f>'Parcela 7'!C96</f>
        <v>Holerite (parte)</v>
      </c>
      <c r="D341" s="92"/>
      <c r="E341" s="165" t="str">
        <f>'Parcela 7'!E96</f>
        <v>Rosana C. Valoto - Assistente Social</v>
      </c>
      <c r="F341" s="92"/>
      <c r="G341" s="173">
        <f>'Parcela 7'!G96</f>
        <v>0</v>
      </c>
      <c r="I341">
        <v>27</v>
      </c>
    </row>
    <row r="342" spans="1:10" hidden="1" x14ac:dyDescent="0.25">
      <c r="A342" s="180">
        <f>'Parcela 7'!A97</f>
        <v>0</v>
      </c>
      <c r="B342" s="92"/>
      <c r="C342" s="165" t="str">
        <f>'Parcela 7'!C97</f>
        <v>Holerite (parte)</v>
      </c>
      <c r="D342" s="92"/>
      <c r="E342" s="165" t="str">
        <f>'Parcela 7'!E97</f>
        <v>Tania Ap. Lucio - Serviços Gerais</v>
      </c>
      <c r="F342" s="92"/>
      <c r="G342" s="173">
        <f>'Parcela 7'!G97</f>
        <v>0</v>
      </c>
      <c r="I342">
        <v>28</v>
      </c>
    </row>
    <row r="343" spans="1:10" hidden="1" x14ac:dyDescent="0.25">
      <c r="A343" s="180">
        <f>'Parcela 7'!A98</f>
        <v>0</v>
      </c>
      <c r="B343" s="92"/>
      <c r="C343" s="165" t="str">
        <f>'Parcela 7'!C98</f>
        <v>Holerite (parte)</v>
      </c>
      <c r="D343" s="92"/>
      <c r="E343" s="165" t="str">
        <f>'Parcela 7'!E98</f>
        <v>Vanilde M. O. Camargo - Aux. de Escritório</v>
      </c>
      <c r="F343" s="92"/>
      <c r="G343" s="173">
        <f>'Parcela 7'!G98</f>
        <v>0</v>
      </c>
      <c r="I343">
        <v>29</v>
      </c>
    </row>
    <row r="344" spans="1:10" hidden="1" x14ac:dyDescent="0.25">
      <c r="A344" s="180">
        <f>'Parcela 7'!A99</f>
        <v>0</v>
      </c>
      <c r="B344" s="92"/>
      <c r="C344" s="165" t="str">
        <f>'Parcela 7'!C99</f>
        <v>Holerite (parte)</v>
      </c>
      <c r="D344" s="92"/>
      <c r="E344" s="165" t="str">
        <f>'Parcela 7'!E99</f>
        <v>Vanusa M. S. Santos - Serviços Gerais</v>
      </c>
      <c r="F344" s="92"/>
      <c r="G344" s="173">
        <f>'Parcela 7'!G99</f>
        <v>0</v>
      </c>
      <c r="I344">
        <v>30</v>
      </c>
    </row>
    <row r="345" spans="1:10" hidden="1" x14ac:dyDescent="0.25">
      <c r="A345" s="180">
        <f>'Parcela 7'!A100</f>
        <v>0</v>
      </c>
      <c r="B345" s="92"/>
      <c r="C345" s="165" t="str">
        <f>'Parcela 7'!C100</f>
        <v>FGTS - Comp. 07/2021(parte)</v>
      </c>
      <c r="D345" s="92"/>
      <c r="E345" s="165" t="str">
        <f>'Parcela 7'!E100</f>
        <v>Folha de pagamento - FGTS</v>
      </c>
      <c r="F345" s="92"/>
      <c r="G345" s="173">
        <f>'Parcela 7'!G100</f>
        <v>0</v>
      </c>
      <c r="I345">
        <v>31</v>
      </c>
    </row>
    <row r="346" spans="1:10" hidden="1" x14ac:dyDescent="0.25">
      <c r="A346" s="172">
        <f>'Parcela 7'!A101</f>
        <v>0</v>
      </c>
      <c r="B346" s="92"/>
      <c r="C346" s="165" t="str">
        <f>'Parcela 7'!C101</f>
        <v>Holerite (parte)-Salário férias</v>
      </c>
      <c r="D346" s="92"/>
      <c r="E346" s="165" t="str">
        <f>'Parcela 7'!E101</f>
        <v>Fernanda de O. Vieira - Assistente Financeiro</v>
      </c>
      <c r="F346" s="92"/>
      <c r="G346" s="173">
        <f>'Parcela 7'!G101</f>
        <v>0</v>
      </c>
      <c r="I346">
        <v>32</v>
      </c>
    </row>
    <row r="347" spans="1:10" hidden="1" x14ac:dyDescent="0.25">
      <c r="A347" s="172">
        <f>'Parcela 7'!A102</f>
        <v>0</v>
      </c>
      <c r="B347" s="92"/>
      <c r="C347" s="165" t="str">
        <f>'Parcela 7'!C102</f>
        <v>Holerite (parte)-Salário férias</v>
      </c>
      <c r="D347" s="92"/>
      <c r="E347" s="165" t="str">
        <f>'Parcela 7'!E102</f>
        <v>Marina da Silva de Leão - Cuidadora</v>
      </c>
      <c r="F347" s="92"/>
      <c r="G347" s="173">
        <f>'Parcela 7'!G102</f>
        <v>0</v>
      </c>
      <c r="I347">
        <v>33</v>
      </c>
    </row>
    <row r="348" spans="1:10" ht="15.75" hidden="1" thickBot="1" x14ac:dyDescent="0.3">
      <c r="A348" s="174">
        <f>'Parcela 7'!A103</f>
        <v>0</v>
      </c>
      <c r="B348" s="98"/>
      <c r="C348" s="175" t="str">
        <f>'Parcela 7'!C103</f>
        <v>Holerite (parte)-Salário férias</v>
      </c>
      <c r="D348" s="98"/>
      <c r="E348" s="175" t="str">
        <f>'Parcela 7'!E103</f>
        <v>Mariana S. Henriques - Enfermeira Padrão</v>
      </c>
      <c r="F348" s="98"/>
      <c r="G348" s="176">
        <f>'Parcela 7'!G103</f>
        <v>0</v>
      </c>
      <c r="I348">
        <v>34</v>
      </c>
      <c r="J348" s="96">
        <f>SUM(G315:G348)</f>
        <v>0</v>
      </c>
    </row>
    <row r="349" spans="1:10" hidden="1" x14ac:dyDescent="0.25"/>
    <row r="350" spans="1:10" hidden="1" x14ac:dyDescent="0.25"/>
    <row r="351" spans="1:10" hidden="1" x14ac:dyDescent="0.25"/>
    <row r="352" spans="1:10" ht="15.75" hidden="1" thickBot="1" x14ac:dyDescent="0.3"/>
    <row r="353" spans="1:9" hidden="1" x14ac:dyDescent="0.25">
      <c r="A353" s="170">
        <f>'Parcela 8'!A70</f>
        <v>0</v>
      </c>
      <c r="B353" s="88"/>
      <c r="C353" s="170" t="str">
        <f>'Parcela 8'!C70</f>
        <v>Holerite (parte)</v>
      </c>
      <c r="D353" s="88"/>
      <c r="E353" s="170" t="str">
        <f>'Parcela 8'!E70</f>
        <v>Aldenira Pereira Moraes - Cozinheira</v>
      </c>
      <c r="F353" s="88"/>
      <c r="G353" s="171">
        <f>'Parcela 8'!G70</f>
        <v>0</v>
      </c>
      <c r="I353">
        <v>1</v>
      </c>
    </row>
    <row r="354" spans="1:9" hidden="1" x14ac:dyDescent="0.25">
      <c r="A354" s="172">
        <f>'Parcela 8'!A71</f>
        <v>0</v>
      </c>
      <c r="B354" s="92"/>
      <c r="C354" s="165" t="str">
        <f>'Parcela 8'!C71</f>
        <v>Holerite (parte)</v>
      </c>
      <c r="D354" s="92"/>
      <c r="E354" s="165" t="str">
        <f>'Parcela 8'!E71</f>
        <v>Ana Lucia F. dos Santos - Cozinheira</v>
      </c>
      <c r="F354" s="92"/>
      <c r="G354" s="173">
        <f>'Parcela 8'!G71</f>
        <v>0</v>
      </c>
      <c r="I354">
        <v>2</v>
      </c>
    </row>
    <row r="355" spans="1:9" hidden="1" x14ac:dyDescent="0.25">
      <c r="A355" s="172">
        <f>'Parcela 8'!A72</f>
        <v>0</v>
      </c>
      <c r="B355" s="92"/>
      <c r="C355" s="165" t="str">
        <f>'Parcela 8'!C72</f>
        <v>Holerite (parte)</v>
      </c>
      <c r="D355" s="92"/>
      <c r="E355" s="165" t="str">
        <f>'Parcela 8'!E72</f>
        <v>Andreia dos Santos Pina - Terapeuta Ocup.</v>
      </c>
      <c r="F355" s="92"/>
      <c r="G355" s="173">
        <f>'Parcela 8'!G72</f>
        <v>0</v>
      </c>
      <c r="I355">
        <v>3</v>
      </c>
    </row>
    <row r="356" spans="1:9" hidden="1" x14ac:dyDescent="0.25">
      <c r="A356" s="172">
        <f>'Parcela 8'!A73</f>
        <v>0</v>
      </c>
      <c r="B356" s="92"/>
      <c r="C356" s="165" t="str">
        <f>'Parcela 8'!C73</f>
        <v>Holerite (parte)</v>
      </c>
      <c r="D356" s="92"/>
      <c r="E356" s="165" t="str">
        <f>'Parcela 8'!E73</f>
        <v>Beatriz A. dos Santos - Cozinheira</v>
      </c>
      <c r="F356" s="92"/>
      <c r="G356" s="173">
        <f>'Parcela 8'!G73</f>
        <v>0</v>
      </c>
      <c r="I356">
        <v>4</v>
      </c>
    </row>
    <row r="357" spans="1:9" hidden="1" x14ac:dyDescent="0.25">
      <c r="A357" s="172">
        <f>'Parcela 8'!A74</f>
        <v>0</v>
      </c>
      <c r="B357" s="92"/>
      <c r="C357" s="165" t="str">
        <f>'Parcela 8'!C74</f>
        <v>Holerite (parte)</v>
      </c>
      <c r="D357" s="92"/>
      <c r="E357" s="165" t="str">
        <f>'Parcela 8'!E74</f>
        <v>Daiany Renata Thomazini - Cuidadora</v>
      </c>
      <c r="F357" s="92"/>
      <c r="G357" s="173">
        <f>'Parcela 8'!G74</f>
        <v>0</v>
      </c>
      <c r="I357">
        <v>5</v>
      </c>
    </row>
    <row r="358" spans="1:9" hidden="1" x14ac:dyDescent="0.25">
      <c r="A358" s="172">
        <f>'Parcela 8'!A75</f>
        <v>0</v>
      </c>
      <c r="B358" s="92"/>
      <c r="C358" s="165" t="str">
        <f>'Parcela 8'!C75</f>
        <v>Holerite (parte)</v>
      </c>
      <c r="D358" s="92"/>
      <c r="E358" s="165" t="str">
        <f>'Parcela 8'!E75</f>
        <v>Daniely Camargo Nunes - Cuidadora</v>
      </c>
      <c r="F358" s="92"/>
      <c r="G358" s="173">
        <f>'Parcela 8'!G75</f>
        <v>0</v>
      </c>
      <c r="I358">
        <v>6</v>
      </c>
    </row>
    <row r="359" spans="1:9" hidden="1" x14ac:dyDescent="0.25">
      <c r="A359" s="172">
        <f>'Parcela 8'!A76</f>
        <v>0</v>
      </c>
      <c r="B359" s="92"/>
      <c r="C359" s="165" t="str">
        <f>'Parcela 8'!C76</f>
        <v>Holerite (parte)</v>
      </c>
      <c r="D359" s="92"/>
      <c r="E359" s="165" t="str">
        <f>'Parcela 8'!E76</f>
        <v>Deborah A. Silva - Aux. de Enfermagem</v>
      </c>
      <c r="F359" s="92"/>
      <c r="G359" s="173">
        <f>'Parcela 8'!G76</f>
        <v>0</v>
      </c>
      <c r="I359">
        <v>7</v>
      </c>
    </row>
    <row r="360" spans="1:9" hidden="1" x14ac:dyDescent="0.25">
      <c r="A360" s="172">
        <f>'Parcela 8'!A77</f>
        <v>0</v>
      </c>
      <c r="B360" s="92"/>
      <c r="C360" s="165" t="str">
        <f>'Parcela 8'!C77</f>
        <v>Holerite (parte)</v>
      </c>
      <c r="D360" s="92"/>
      <c r="E360" s="165" t="str">
        <f>'Parcela 8'!E77</f>
        <v>Elenice T. F. da Silva - Serviços Gerais</v>
      </c>
      <c r="F360" s="92"/>
      <c r="G360" s="173">
        <f>'Parcela 8'!G77</f>
        <v>0</v>
      </c>
      <c r="I360">
        <v>8</v>
      </c>
    </row>
    <row r="361" spans="1:9" hidden="1" x14ac:dyDescent="0.25">
      <c r="A361" s="172">
        <f>'Parcela 8'!A78</f>
        <v>0</v>
      </c>
      <c r="B361" s="92"/>
      <c r="C361" s="165" t="str">
        <f>'Parcela 8'!C78</f>
        <v>Holerite (parte)</v>
      </c>
      <c r="D361" s="92"/>
      <c r="E361" s="165" t="str">
        <f>'Parcela 8'!E78</f>
        <v>Enara  C. de Campos Seco - Coordenadora</v>
      </c>
      <c r="F361" s="92"/>
      <c r="G361" s="173">
        <f>'Parcela 8'!G78</f>
        <v>0</v>
      </c>
      <c r="I361">
        <v>9</v>
      </c>
    </row>
    <row r="362" spans="1:9" hidden="1" x14ac:dyDescent="0.25">
      <c r="A362" s="172">
        <f>'Parcela 8'!A79</f>
        <v>0</v>
      </c>
      <c r="B362" s="92"/>
      <c r="C362" s="165" t="str">
        <f>'Parcela 8'!C79</f>
        <v>Holerite (parte)</v>
      </c>
      <c r="D362" s="92"/>
      <c r="E362" s="165" t="str">
        <f>'Parcela 8'!E79</f>
        <v>Fernanda de O. Vieira - Assistente Financeiro</v>
      </c>
      <c r="F362" s="92"/>
      <c r="G362" s="173">
        <f>'Parcela 8'!G79</f>
        <v>0</v>
      </c>
      <c r="I362">
        <v>10</v>
      </c>
    </row>
    <row r="363" spans="1:9" hidden="1" x14ac:dyDescent="0.25">
      <c r="A363" s="172">
        <f>'Parcela 8'!A80</f>
        <v>0</v>
      </c>
      <c r="B363" s="92"/>
      <c r="C363" s="165" t="str">
        <f>'Parcela 8'!C80</f>
        <v>Holerite (parte)</v>
      </c>
      <c r="D363" s="92"/>
      <c r="E363" s="165" t="str">
        <f>'Parcela 8'!E80</f>
        <v>Janaina V. de O. Camargo - Nutricionista</v>
      </c>
      <c r="F363" s="92"/>
      <c r="G363" s="173">
        <f>'Parcela 8'!G80</f>
        <v>0</v>
      </c>
      <c r="I363">
        <v>11</v>
      </c>
    </row>
    <row r="364" spans="1:9" hidden="1" x14ac:dyDescent="0.25">
      <c r="A364" s="172">
        <f>'Parcela 8'!A81</f>
        <v>0</v>
      </c>
      <c r="B364" s="92"/>
      <c r="C364" s="165" t="str">
        <f>'Parcela 8'!C81</f>
        <v>Holerite (parte)</v>
      </c>
      <c r="D364" s="92"/>
      <c r="E364" s="165" t="str">
        <f>'Parcela 8'!E81</f>
        <v>Juliana M. da Silva Domingues - Cuidadora</v>
      </c>
      <c r="F364" s="92"/>
      <c r="G364" s="173">
        <f>'Parcela 8'!G81</f>
        <v>0</v>
      </c>
      <c r="I364">
        <v>12</v>
      </c>
    </row>
    <row r="365" spans="1:9" hidden="1" x14ac:dyDescent="0.25">
      <c r="A365" s="172">
        <f>'Parcela 8'!A82</f>
        <v>0</v>
      </c>
      <c r="B365" s="92"/>
      <c r="C365" s="165" t="str">
        <f>'Parcela 8'!C82</f>
        <v>Holerite (parte)</v>
      </c>
      <c r="D365" s="92"/>
      <c r="E365" s="165" t="str">
        <f>'Parcela 8'!E82</f>
        <v>Junio de Sousa Carvalho - Cuidador</v>
      </c>
      <c r="F365" s="92"/>
      <c r="G365" s="173">
        <f>'Parcela 8'!G82</f>
        <v>0</v>
      </c>
      <c r="I365">
        <v>13</v>
      </c>
    </row>
    <row r="366" spans="1:9" hidden="1" x14ac:dyDescent="0.25">
      <c r="A366" s="172">
        <f>'Parcela 8'!A83</f>
        <v>0</v>
      </c>
      <c r="B366" s="92"/>
      <c r="C366" s="165" t="str">
        <f>'Parcela 8'!C83</f>
        <v>Holerite (parte)</v>
      </c>
      <c r="D366" s="92"/>
      <c r="E366" s="165" t="str">
        <f>'Parcela 8'!E83</f>
        <v>Luciana Ap. N. de Campos - Cuidadora</v>
      </c>
      <c r="F366" s="92"/>
      <c r="G366" s="173">
        <f>'Parcela 8'!G83</f>
        <v>0</v>
      </c>
      <c r="I366">
        <v>14</v>
      </c>
    </row>
    <row r="367" spans="1:9" hidden="1" x14ac:dyDescent="0.25">
      <c r="A367" s="172">
        <f>'Parcela 8'!A84</f>
        <v>0</v>
      </c>
      <c r="B367" s="92"/>
      <c r="C367" s="165" t="str">
        <f>'Parcela 8'!C84</f>
        <v>Holerite (parte)</v>
      </c>
      <c r="D367" s="92"/>
      <c r="E367" s="165" t="str">
        <f>'Parcela 8'!E84</f>
        <v>Marcela Cristina Barbera - Psicologa</v>
      </c>
      <c r="F367" s="92"/>
      <c r="G367" s="173">
        <f>'Parcela 8'!G84</f>
        <v>0</v>
      </c>
      <c r="I367">
        <v>15</v>
      </c>
    </row>
    <row r="368" spans="1:9" hidden="1" x14ac:dyDescent="0.25">
      <c r="A368" s="172">
        <f>'Parcela 8'!A85</f>
        <v>0</v>
      </c>
      <c r="B368" s="92"/>
      <c r="C368" s="165" t="str">
        <f>'Parcela 8'!C85</f>
        <v>Holerite (parte)</v>
      </c>
      <c r="D368" s="92"/>
      <c r="E368" s="165" t="str">
        <f>'Parcela 8'!E85</f>
        <v>Maria Ozeni F. Santos - Cozinheira</v>
      </c>
      <c r="F368" s="92"/>
      <c r="G368" s="173">
        <f>'Parcela 8'!G85</f>
        <v>0</v>
      </c>
      <c r="I368">
        <v>16</v>
      </c>
    </row>
    <row r="369" spans="1:9" hidden="1" x14ac:dyDescent="0.25">
      <c r="A369" s="172">
        <f>'Parcela 8'!A86</f>
        <v>0</v>
      </c>
      <c r="B369" s="92"/>
      <c r="C369" s="165" t="str">
        <f>'Parcela 8'!C86</f>
        <v>Holerite (parte)</v>
      </c>
      <c r="D369" s="92"/>
      <c r="E369" s="165" t="str">
        <f>'Parcela 8'!E86</f>
        <v>Mariana S. Henriques - Enfermeira Padrão</v>
      </c>
      <c r="F369" s="92"/>
      <c r="G369" s="173">
        <f>'Parcela 8'!G86</f>
        <v>0</v>
      </c>
      <c r="I369">
        <v>17</v>
      </c>
    </row>
    <row r="370" spans="1:9" hidden="1" x14ac:dyDescent="0.25">
      <c r="A370" s="172">
        <f>'Parcela 8'!A87</f>
        <v>0</v>
      </c>
      <c r="B370" s="92"/>
      <c r="C370" s="165" t="str">
        <f>'Parcela 8'!C87</f>
        <v>Holerite (parte)</v>
      </c>
      <c r="D370" s="92"/>
      <c r="E370" s="165" t="str">
        <f>'Parcela 8'!E87</f>
        <v>Marileide L. Curvo - Aux. de Enfermagem</v>
      </c>
      <c r="F370" s="92"/>
      <c r="G370" s="173">
        <f>'Parcela 8'!G87</f>
        <v>0</v>
      </c>
      <c r="I370">
        <v>18</v>
      </c>
    </row>
    <row r="371" spans="1:9" hidden="1" x14ac:dyDescent="0.25">
      <c r="A371" s="172">
        <f>'Parcela 8'!A88</f>
        <v>0</v>
      </c>
      <c r="B371" s="92"/>
      <c r="C371" s="165" t="str">
        <f>'Parcela 8'!C88</f>
        <v>Holerite (parte)</v>
      </c>
      <c r="D371" s="92"/>
      <c r="E371" s="165" t="str">
        <f>'Parcela 8'!E88</f>
        <v>Marina da Silva de Leão - Cuidadora</v>
      </c>
      <c r="F371" s="92"/>
      <c r="G371" s="173">
        <f>'Parcela 8'!G88</f>
        <v>0</v>
      </c>
      <c r="I371">
        <v>19</v>
      </c>
    </row>
    <row r="372" spans="1:9" hidden="1" x14ac:dyDescent="0.25">
      <c r="A372" s="172">
        <f>'Parcela 8'!A89</f>
        <v>0</v>
      </c>
      <c r="B372" s="92"/>
      <c r="C372" s="165" t="str">
        <f>'Parcela 8'!C89</f>
        <v>Holerite (parte)</v>
      </c>
      <c r="D372" s="92"/>
      <c r="E372" s="165" t="str">
        <f>'Parcela 8'!E89</f>
        <v>Marta de Jesus Grigolete - Serviços Gerais</v>
      </c>
      <c r="F372" s="92"/>
      <c r="G372" s="173">
        <f>'Parcela 8'!G89</f>
        <v>0</v>
      </c>
      <c r="I372">
        <v>20</v>
      </c>
    </row>
    <row r="373" spans="1:9" hidden="1" x14ac:dyDescent="0.25">
      <c r="A373" s="172">
        <f>'Parcela 8'!A90</f>
        <v>0</v>
      </c>
      <c r="B373" s="92"/>
      <c r="C373" s="165" t="str">
        <f>'Parcela 8'!C90</f>
        <v>Holerite (parte)</v>
      </c>
      <c r="D373" s="92"/>
      <c r="E373" s="165" t="str">
        <f>'Parcela 8'!E90</f>
        <v>Mayara Ribeiro da Cruz - Cuidadora</v>
      </c>
      <c r="F373" s="92"/>
      <c r="G373" s="173">
        <f>'Parcela 8'!G90</f>
        <v>0</v>
      </c>
      <c r="I373">
        <v>21</v>
      </c>
    </row>
    <row r="374" spans="1:9" hidden="1" x14ac:dyDescent="0.25">
      <c r="A374" s="172">
        <f>'Parcela 8'!A91</f>
        <v>0</v>
      </c>
      <c r="B374" s="92"/>
      <c r="C374" s="165" t="str">
        <f>'Parcela 8'!C91</f>
        <v>Holerite (parte)</v>
      </c>
      <c r="D374" s="92"/>
      <c r="E374" s="165" t="str">
        <f>'Parcela 8'!E91</f>
        <v>Mirelli Samira Vaz - Cuidadora</v>
      </c>
      <c r="F374" s="92"/>
      <c r="G374" s="173">
        <f>'Parcela 8'!G91</f>
        <v>0</v>
      </c>
      <c r="I374">
        <v>22</v>
      </c>
    </row>
    <row r="375" spans="1:9" hidden="1" x14ac:dyDescent="0.25">
      <c r="A375" s="172">
        <f>'Parcela 8'!A92</f>
        <v>0</v>
      </c>
      <c r="B375" s="92"/>
      <c r="C375" s="165" t="str">
        <f>'Parcela 8'!C92</f>
        <v>Holerite (parte)</v>
      </c>
      <c r="D375" s="92"/>
      <c r="E375" s="165" t="str">
        <f>'Parcela 8'!E92</f>
        <v>Odete M. de Souza - Aux. de Enfermagem</v>
      </c>
      <c r="F375" s="92"/>
      <c r="G375" s="173">
        <f>'Parcela 8'!G92</f>
        <v>0</v>
      </c>
      <c r="I375">
        <v>23</v>
      </c>
    </row>
    <row r="376" spans="1:9" hidden="1" x14ac:dyDescent="0.25">
      <c r="A376" s="172">
        <f>'Parcela 8'!A93</f>
        <v>0</v>
      </c>
      <c r="B376" s="92"/>
      <c r="C376" s="165" t="str">
        <f>'Parcela 8'!C93</f>
        <v>Holerite (parte)</v>
      </c>
      <c r="D376" s="92"/>
      <c r="E376" s="165" t="str">
        <f>'Parcela 8'!E93</f>
        <v>Paulo H. O. Brito - Cuidador</v>
      </c>
      <c r="F376" s="92"/>
      <c r="G376" s="173">
        <f>'Parcela 8'!G93</f>
        <v>0</v>
      </c>
      <c r="I376">
        <v>24</v>
      </c>
    </row>
    <row r="377" spans="1:9" hidden="1" x14ac:dyDescent="0.25">
      <c r="A377" s="172">
        <f>'Parcela 8'!A94</f>
        <v>0</v>
      </c>
      <c r="B377" s="92"/>
      <c r="C377" s="165" t="str">
        <f>'Parcela 8'!C94</f>
        <v>Holerite (parte)</v>
      </c>
      <c r="D377" s="92"/>
      <c r="E377" s="165" t="str">
        <f>'Parcela 8'!E94</f>
        <v>Renata K. S. Domingues - Serviços Gerais</v>
      </c>
      <c r="F377" s="92"/>
      <c r="G377" s="173">
        <f>'Parcela 8'!G94</f>
        <v>0</v>
      </c>
      <c r="I377">
        <v>25</v>
      </c>
    </row>
    <row r="378" spans="1:9" hidden="1" x14ac:dyDescent="0.25">
      <c r="A378" s="172">
        <f>'Parcela 8'!A95</f>
        <v>0</v>
      </c>
      <c r="B378" s="92"/>
      <c r="C378" s="165" t="str">
        <f>'Parcela 8'!C95</f>
        <v>Holerite (parte)</v>
      </c>
      <c r="D378" s="92"/>
      <c r="E378" s="165" t="str">
        <f>'Parcela 8'!E95</f>
        <v>Ronilda Cirino Tomaz - Serviços Gerais</v>
      </c>
      <c r="F378" s="92"/>
      <c r="G378" s="173">
        <f>'Parcela 8'!G95</f>
        <v>0</v>
      </c>
      <c r="I378">
        <v>26</v>
      </c>
    </row>
    <row r="379" spans="1:9" hidden="1" x14ac:dyDescent="0.25">
      <c r="A379" s="172">
        <f>'Parcela 8'!A96</f>
        <v>0</v>
      </c>
      <c r="B379" s="92"/>
      <c r="C379" s="165" t="str">
        <f>'Parcela 8'!C96</f>
        <v>Holerite (parte)</v>
      </c>
      <c r="D379" s="92"/>
      <c r="E379" s="165" t="str">
        <f>'Parcela 8'!E96</f>
        <v>Rosana C. Valoto - Assistente Social</v>
      </c>
      <c r="F379" s="92"/>
      <c r="G379" s="173">
        <f>'Parcela 8'!G96</f>
        <v>0</v>
      </c>
      <c r="I379">
        <v>27</v>
      </c>
    </row>
    <row r="380" spans="1:9" hidden="1" x14ac:dyDescent="0.25">
      <c r="A380" s="172">
        <f>'Parcela 8'!A97</f>
        <v>0</v>
      </c>
      <c r="B380" s="92"/>
      <c r="C380" s="165" t="str">
        <f>'Parcela 8'!C97</f>
        <v>Holerite (parte)</v>
      </c>
      <c r="D380" s="92"/>
      <c r="E380" s="165" t="str">
        <f>'Parcela 8'!E97</f>
        <v>Tania Ap. Lucio - Serviços Gerais</v>
      </c>
      <c r="F380" s="92"/>
      <c r="G380" s="173">
        <f>'Parcela 8'!G97</f>
        <v>0</v>
      </c>
      <c r="I380">
        <v>28</v>
      </c>
    </row>
    <row r="381" spans="1:9" hidden="1" x14ac:dyDescent="0.25">
      <c r="A381" s="172">
        <f>'Parcela 8'!A98</f>
        <v>0</v>
      </c>
      <c r="B381" s="92"/>
      <c r="C381" s="165" t="str">
        <f>'Parcela 8'!C98</f>
        <v>Holerite (parte)</v>
      </c>
      <c r="D381" s="92"/>
      <c r="E381" s="165" t="str">
        <f>'Parcela 8'!E98</f>
        <v>Vanilde M. O. Camargo - Aux. de Escritório</v>
      </c>
      <c r="F381" s="92"/>
      <c r="G381" s="173">
        <f>'Parcela 8'!G98</f>
        <v>0</v>
      </c>
      <c r="I381">
        <v>29</v>
      </c>
    </row>
    <row r="382" spans="1:9" hidden="1" x14ac:dyDescent="0.25">
      <c r="A382" s="172">
        <f>'Parcela 8'!A99</f>
        <v>0</v>
      </c>
      <c r="B382" s="92"/>
      <c r="C382" s="165" t="str">
        <f>'Parcela 8'!C99</f>
        <v>Holerite (parte)</v>
      </c>
      <c r="D382" s="92"/>
      <c r="E382" s="165" t="str">
        <f>'Parcela 8'!E99</f>
        <v>Vanusa M. S. Santos - Serviços Gerais</v>
      </c>
      <c r="F382" s="92"/>
      <c r="G382" s="173">
        <f>'Parcela 8'!G99</f>
        <v>0</v>
      </c>
      <c r="I382">
        <v>30</v>
      </c>
    </row>
    <row r="383" spans="1:9" hidden="1" x14ac:dyDescent="0.25">
      <c r="A383" s="172">
        <f>'Parcela 8'!A100</f>
        <v>0</v>
      </c>
      <c r="B383" s="92"/>
      <c r="C383" s="165">
        <f>'Parcela 8'!C100</f>
        <v>0</v>
      </c>
      <c r="D383" s="92"/>
      <c r="E383" s="165">
        <f>'Parcela 8'!E100</f>
        <v>0</v>
      </c>
      <c r="F383" s="92"/>
      <c r="G383" s="173">
        <f>'Parcela 8'!G100</f>
        <v>0</v>
      </c>
      <c r="I383">
        <v>31</v>
      </c>
    </row>
    <row r="384" spans="1:9" hidden="1" x14ac:dyDescent="0.25">
      <c r="A384" s="172">
        <f>'Parcela 8'!A101</f>
        <v>0</v>
      </c>
      <c r="B384" s="92"/>
      <c r="C384" s="165">
        <f>'Parcela 8'!C101</f>
        <v>0</v>
      </c>
      <c r="D384" s="92"/>
      <c r="E384" s="165">
        <f>'Parcela 8'!E101</f>
        <v>0</v>
      </c>
      <c r="F384" s="92"/>
      <c r="G384" s="173">
        <f>'Parcela 8'!G101</f>
        <v>0</v>
      </c>
      <c r="I384">
        <v>32</v>
      </c>
    </row>
    <row r="385" spans="1:10" hidden="1" x14ac:dyDescent="0.25">
      <c r="A385" s="172">
        <f>'Parcela 8'!A102</f>
        <v>0</v>
      </c>
      <c r="B385" s="92"/>
      <c r="C385" s="165">
        <f>'Parcela 8'!C102</f>
        <v>0</v>
      </c>
      <c r="D385" s="92"/>
      <c r="E385" s="165">
        <f>'Parcela 8'!E102</f>
        <v>0</v>
      </c>
      <c r="F385" s="92"/>
      <c r="G385" s="173">
        <f>'Parcela 8'!G102</f>
        <v>0</v>
      </c>
      <c r="I385">
        <v>33</v>
      </c>
    </row>
    <row r="386" spans="1:10" ht="15.75" hidden="1" thickBot="1" x14ac:dyDescent="0.3">
      <c r="A386" s="174">
        <f>'Parcela 8'!A103</f>
        <v>0</v>
      </c>
      <c r="B386" s="98"/>
      <c r="C386" s="175">
        <f>'Parcela 8'!C103</f>
        <v>0</v>
      </c>
      <c r="D386" s="98"/>
      <c r="E386" s="175">
        <f>'Parcela 8'!E103</f>
        <v>0</v>
      </c>
      <c r="F386" s="98"/>
      <c r="G386" s="176">
        <f>'Parcela 8'!G103</f>
        <v>0</v>
      </c>
      <c r="I386">
        <v>34</v>
      </c>
      <c r="J386" s="96">
        <f>SUM(G353:G386)</f>
        <v>0</v>
      </c>
    </row>
    <row r="387" spans="1:10" hidden="1" x14ac:dyDescent="0.25"/>
    <row r="388" spans="1:10" hidden="1" x14ac:dyDescent="0.25"/>
    <row r="389" spans="1:10" hidden="1" x14ac:dyDescent="0.25"/>
    <row r="390" spans="1:10" ht="15.75" hidden="1" thickBot="1" x14ac:dyDescent="0.3"/>
    <row r="391" spans="1:10" hidden="1" x14ac:dyDescent="0.25">
      <c r="A391" s="170">
        <f>'Parcela 9'!A70</f>
        <v>0</v>
      </c>
      <c r="B391" s="88"/>
      <c r="C391" s="170" t="str">
        <f>'Parcela 9'!C70</f>
        <v>Holerite (parte)</v>
      </c>
      <c r="D391" s="88"/>
      <c r="E391" s="170" t="str">
        <f>'Parcela 9'!E70</f>
        <v>Aldenira Pereira Moraes - Cozinheira</v>
      </c>
      <c r="F391" s="88"/>
      <c r="G391" s="171">
        <f>'Parcela 9'!G70</f>
        <v>0</v>
      </c>
      <c r="I391">
        <v>1</v>
      </c>
    </row>
    <row r="392" spans="1:10" hidden="1" x14ac:dyDescent="0.25">
      <c r="A392" s="180">
        <f>'Parcela 9'!A71</f>
        <v>0</v>
      </c>
      <c r="B392" s="92"/>
      <c r="C392" s="165" t="str">
        <f>'Parcela 9'!C71</f>
        <v>Holerite (parte)</v>
      </c>
      <c r="D392" s="92"/>
      <c r="E392" s="165" t="str">
        <f>'Parcela 9'!E71</f>
        <v>Ana Lucia F. dos Santos - Cozinheira</v>
      </c>
      <c r="F392" s="92"/>
      <c r="G392" s="173">
        <f>'Parcela 9'!G71</f>
        <v>0</v>
      </c>
      <c r="I392">
        <v>2</v>
      </c>
    </row>
    <row r="393" spans="1:10" hidden="1" x14ac:dyDescent="0.25">
      <c r="A393" s="180">
        <f>'Parcela 9'!A72</f>
        <v>0</v>
      </c>
      <c r="B393" s="92"/>
      <c r="C393" s="165" t="str">
        <f>'Parcela 9'!C72</f>
        <v>Holerite (parte)</v>
      </c>
      <c r="D393" s="92"/>
      <c r="E393" s="165" t="str">
        <f>'Parcela 9'!E72</f>
        <v>Andreia dos Santos Pina - Terapeuta Ocup.</v>
      </c>
      <c r="F393" s="92"/>
      <c r="G393" s="173">
        <f>'Parcela 9'!G72</f>
        <v>0</v>
      </c>
      <c r="I393">
        <v>3</v>
      </c>
    </row>
    <row r="394" spans="1:10" hidden="1" x14ac:dyDescent="0.25">
      <c r="A394" s="180">
        <f>'Parcela 9'!A73</f>
        <v>0</v>
      </c>
      <c r="B394" s="92"/>
      <c r="C394" s="165" t="str">
        <f>'Parcela 9'!C73</f>
        <v>Holerite (parte)</v>
      </c>
      <c r="D394" s="92"/>
      <c r="E394" s="165" t="str">
        <f>'Parcela 9'!E73</f>
        <v>Beatriz A. dos Santos - Cozinheira</v>
      </c>
      <c r="F394" s="92"/>
      <c r="G394" s="173">
        <f>'Parcela 9'!G73</f>
        <v>0</v>
      </c>
      <c r="I394">
        <v>4</v>
      </c>
    </row>
    <row r="395" spans="1:10" hidden="1" x14ac:dyDescent="0.25">
      <c r="A395" s="180">
        <f>'Parcela 9'!A74</f>
        <v>0</v>
      </c>
      <c r="B395" s="92"/>
      <c r="C395" s="165" t="str">
        <f>'Parcela 9'!C74</f>
        <v>Holerite (parte)</v>
      </c>
      <c r="D395" s="92"/>
      <c r="E395" s="165" t="str">
        <f>'Parcela 9'!E74</f>
        <v>Daiany Renata Thomazini - Cuidadora</v>
      </c>
      <c r="F395" s="92"/>
      <c r="G395" s="173">
        <f>'Parcela 9'!G74</f>
        <v>0</v>
      </c>
      <c r="I395">
        <v>5</v>
      </c>
    </row>
    <row r="396" spans="1:10" hidden="1" x14ac:dyDescent="0.25">
      <c r="A396" s="180">
        <f>'Parcela 9'!A75</f>
        <v>0</v>
      </c>
      <c r="B396" s="92"/>
      <c r="C396" s="165" t="str">
        <f>'Parcela 9'!C75</f>
        <v>Holerite (parte)</v>
      </c>
      <c r="D396" s="92"/>
      <c r="E396" s="165" t="str">
        <f>'Parcela 9'!E75</f>
        <v>Daniely Camargo Nunes - Cuidadora</v>
      </c>
      <c r="F396" s="92"/>
      <c r="G396" s="173">
        <f>'Parcela 9'!G75</f>
        <v>0</v>
      </c>
      <c r="I396">
        <v>6</v>
      </c>
    </row>
    <row r="397" spans="1:10" hidden="1" x14ac:dyDescent="0.25">
      <c r="A397" s="180">
        <f>'Parcela 9'!A76</f>
        <v>0</v>
      </c>
      <c r="B397" s="92"/>
      <c r="C397" s="165" t="str">
        <f>'Parcela 9'!C76</f>
        <v>Holerite (parte)</v>
      </c>
      <c r="D397" s="92"/>
      <c r="E397" s="165" t="str">
        <f>'Parcela 9'!E76</f>
        <v>Deborah A. Silva - Aux. de Enfermagem</v>
      </c>
      <c r="F397" s="92"/>
      <c r="G397" s="173">
        <f>'Parcela 9'!G76</f>
        <v>0</v>
      </c>
      <c r="I397">
        <v>7</v>
      </c>
    </row>
    <row r="398" spans="1:10" hidden="1" x14ac:dyDescent="0.25">
      <c r="A398" s="180">
        <f>'Parcela 9'!A77</f>
        <v>0</v>
      </c>
      <c r="B398" s="92"/>
      <c r="C398" s="165" t="str">
        <f>'Parcela 9'!C77</f>
        <v>Holerite (parte)</v>
      </c>
      <c r="D398" s="92"/>
      <c r="E398" s="165" t="str">
        <f>'Parcela 9'!E77</f>
        <v>Elenice T. F. da Silva - Serviços Gerais</v>
      </c>
      <c r="F398" s="92"/>
      <c r="G398" s="173">
        <f>'Parcela 9'!G77</f>
        <v>0</v>
      </c>
      <c r="I398">
        <v>8</v>
      </c>
    </row>
    <row r="399" spans="1:10" hidden="1" x14ac:dyDescent="0.25">
      <c r="A399" s="180">
        <f>'Parcela 9'!A78</f>
        <v>0</v>
      </c>
      <c r="B399" s="92"/>
      <c r="C399" s="165" t="str">
        <f>'Parcela 9'!C78</f>
        <v>Holerite (parte)</v>
      </c>
      <c r="D399" s="92"/>
      <c r="E399" s="165" t="str">
        <f>'Parcela 9'!E78</f>
        <v>Enara  C. de Campos Seco - Coordenadora</v>
      </c>
      <c r="F399" s="92"/>
      <c r="G399" s="173">
        <f>'Parcela 9'!G78</f>
        <v>0</v>
      </c>
      <c r="I399">
        <v>9</v>
      </c>
    </row>
    <row r="400" spans="1:10" hidden="1" x14ac:dyDescent="0.25">
      <c r="A400" s="180">
        <f>'Parcela 9'!A79</f>
        <v>0</v>
      </c>
      <c r="B400" s="92"/>
      <c r="C400" s="165" t="str">
        <f>'Parcela 9'!C79</f>
        <v>Holerite (parte)</v>
      </c>
      <c r="D400" s="92"/>
      <c r="E400" s="165" t="str">
        <f>'Parcela 9'!E79</f>
        <v>Fernanda de O. Vieira - Assistente Financeiro</v>
      </c>
      <c r="F400" s="92"/>
      <c r="G400" s="173">
        <f>'Parcela 9'!G79</f>
        <v>0</v>
      </c>
      <c r="I400">
        <v>10</v>
      </c>
    </row>
    <row r="401" spans="1:9" hidden="1" x14ac:dyDescent="0.25">
      <c r="A401" s="180">
        <f>'Parcela 9'!A80</f>
        <v>0</v>
      </c>
      <c r="B401" s="92"/>
      <c r="C401" s="165" t="str">
        <f>'Parcela 9'!C80</f>
        <v>Holerite (parte)</v>
      </c>
      <c r="D401" s="92"/>
      <c r="E401" s="165" t="str">
        <f>'Parcela 9'!E80</f>
        <v>Janaina V. de O. Camargo - Nutricionista</v>
      </c>
      <c r="F401" s="92"/>
      <c r="G401" s="173">
        <f>'Parcela 9'!G80</f>
        <v>0</v>
      </c>
      <c r="I401">
        <v>11</v>
      </c>
    </row>
    <row r="402" spans="1:9" hidden="1" x14ac:dyDescent="0.25">
      <c r="A402" s="180">
        <f>'Parcela 9'!A81</f>
        <v>0</v>
      </c>
      <c r="B402" s="92"/>
      <c r="C402" s="165" t="str">
        <f>'Parcela 9'!C81</f>
        <v>Holerite (parte)</v>
      </c>
      <c r="D402" s="92"/>
      <c r="E402" s="165" t="str">
        <f>'Parcela 9'!E81</f>
        <v>Juliana M. da Silva Domingues - Cuidadora</v>
      </c>
      <c r="F402" s="92"/>
      <c r="G402" s="173">
        <f>'Parcela 9'!G81</f>
        <v>0</v>
      </c>
      <c r="I402">
        <v>12</v>
      </c>
    </row>
    <row r="403" spans="1:9" hidden="1" x14ac:dyDescent="0.25">
      <c r="A403" s="180">
        <f>'Parcela 9'!A82</f>
        <v>0</v>
      </c>
      <c r="B403" s="92"/>
      <c r="C403" s="165" t="str">
        <f>'Parcela 9'!C82</f>
        <v>Holerite (parte)</v>
      </c>
      <c r="D403" s="92"/>
      <c r="E403" s="165" t="str">
        <f>'Parcela 9'!E82</f>
        <v>Junio de Sousa Carvalho - Cuidador</v>
      </c>
      <c r="F403" s="92"/>
      <c r="G403" s="173">
        <f>'Parcela 9'!G82</f>
        <v>0</v>
      </c>
      <c r="I403">
        <v>13</v>
      </c>
    </row>
    <row r="404" spans="1:9" hidden="1" x14ac:dyDescent="0.25">
      <c r="A404" s="180">
        <f>'Parcela 9'!A83</f>
        <v>0</v>
      </c>
      <c r="B404" s="92"/>
      <c r="C404" s="165" t="str">
        <f>'Parcela 9'!C83</f>
        <v>Holerite (parte)</v>
      </c>
      <c r="D404" s="92"/>
      <c r="E404" s="165" t="str">
        <f>'Parcela 9'!E83</f>
        <v>Luciana Ap. N. de Campos - Cuidadora</v>
      </c>
      <c r="F404" s="92"/>
      <c r="G404" s="173">
        <f>'Parcela 9'!G83</f>
        <v>0</v>
      </c>
      <c r="I404">
        <v>14</v>
      </c>
    </row>
    <row r="405" spans="1:9" hidden="1" x14ac:dyDescent="0.25">
      <c r="A405" s="180">
        <f>'Parcela 9'!A84</f>
        <v>0</v>
      </c>
      <c r="B405" s="92"/>
      <c r="C405" s="165" t="str">
        <f>'Parcela 9'!C84</f>
        <v>Holerite (parte)</v>
      </c>
      <c r="D405" s="92"/>
      <c r="E405" s="165" t="str">
        <f>'Parcela 9'!E84</f>
        <v>Marcela Cristina Barbera - Psicologa</v>
      </c>
      <c r="F405" s="92"/>
      <c r="G405" s="173">
        <f>'Parcela 9'!G84</f>
        <v>0</v>
      </c>
      <c r="I405">
        <v>15</v>
      </c>
    </row>
    <row r="406" spans="1:9" hidden="1" x14ac:dyDescent="0.25">
      <c r="A406" s="180">
        <f>'Parcela 9'!A85</f>
        <v>0</v>
      </c>
      <c r="B406" s="92"/>
      <c r="C406" s="165" t="str">
        <f>'Parcela 9'!C85</f>
        <v>Holerite (parte)</v>
      </c>
      <c r="D406" s="92"/>
      <c r="E406" s="165" t="str">
        <f>'Parcela 9'!E85</f>
        <v>Maria Ozeni F. Santos - Cozinheira</v>
      </c>
      <c r="F406" s="92"/>
      <c r="G406" s="173">
        <f>'Parcela 9'!G85</f>
        <v>0</v>
      </c>
      <c r="I406">
        <v>16</v>
      </c>
    </row>
    <row r="407" spans="1:9" hidden="1" x14ac:dyDescent="0.25">
      <c r="A407" s="180">
        <f>'Parcela 9'!A86</f>
        <v>0</v>
      </c>
      <c r="B407" s="92"/>
      <c r="C407" s="165" t="str">
        <f>'Parcela 9'!C86</f>
        <v>Holerite (parte)</v>
      </c>
      <c r="D407" s="92"/>
      <c r="E407" s="165" t="str">
        <f>'Parcela 9'!E86</f>
        <v>Mariana S. Henriques - Enfermeira Padrão</v>
      </c>
      <c r="F407" s="92"/>
      <c r="G407" s="173">
        <f>'Parcela 9'!G86</f>
        <v>0</v>
      </c>
      <c r="I407">
        <v>17</v>
      </c>
    </row>
    <row r="408" spans="1:9" hidden="1" x14ac:dyDescent="0.25">
      <c r="A408" s="180">
        <f>'Parcela 9'!A87</f>
        <v>0</v>
      </c>
      <c r="B408" s="92"/>
      <c r="C408" s="165" t="str">
        <f>'Parcela 9'!C87</f>
        <v>Holerite (parte)</v>
      </c>
      <c r="D408" s="92"/>
      <c r="E408" s="165" t="str">
        <f>'Parcela 9'!E87</f>
        <v>Marileide L. Curvo - Aux. de Enfermagem</v>
      </c>
      <c r="F408" s="92"/>
      <c r="G408" s="173">
        <f>'Parcela 9'!G87</f>
        <v>0</v>
      </c>
      <c r="I408">
        <v>18</v>
      </c>
    </row>
    <row r="409" spans="1:9" hidden="1" x14ac:dyDescent="0.25">
      <c r="A409" s="180">
        <f>'Parcela 9'!A88</f>
        <v>0</v>
      </c>
      <c r="B409" s="92"/>
      <c r="C409" s="165" t="str">
        <f>'Parcela 9'!C88</f>
        <v>Holerite (parte)</v>
      </c>
      <c r="D409" s="92"/>
      <c r="E409" s="165" t="str">
        <f>'Parcela 9'!E88</f>
        <v>Marina da Silva de Leão - Cuidadora</v>
      </c>
      <c r="F409" s="92"/>
      <c r="G409" s="173">
        <f>'Parcela 9'!G88</f>
        <v>0</v>
      </c>
      <c r="I409">
        <v>19</v>
      </c>
    </row>
    <row r="410" spans="1:9" hidden="1" x14ac:dyDescent="0.25">
      <c r="A410" s="180">
        <f>'Parcela 9'!A89</f>
        <v>0</v>
      </c>
      <c r="B410" s="92"/>
      <c r="C410" s="165" t="str">
        <f>'Parcela 9'!C89</f>
        <v>Holerite (parte)</v>
      </c>
      <c r="D410" s="92"/>
      <c r="E410" s="165" t="str">
        <f>'Parcela 9'!E89</f>
        <v>Marta de Jesus Grigolete - Serviços Gerais</v>
      </c>
      <c r="F410" s="92"/>
      <c r="G410" s="173">
        <f>'Parcela 9'!G89</f>
        <v>0</v>
      </c>
      <c r="I410">
        <v>20</v>
      </c>
    </row>
    <row r="411" spans="1:9" hidden="1" x14ac:dyDescent="0.25">
      <c r="A411" s="180">
        <f>'Parcela 9'!A90</f>
        <v>0</v>
      </c>
      <c r="B411" s="92"/>
      <c r="C411" s="165" t="str">
        <f>'Parcela 9'!C90</f>
        <v>Holerite (parte)</v>
      </c>
      <c r="D411" s="92"/>
      <c r="E411" s="165" t="str">
        <f>'Parcela 9'!E90</f>
        <v>Mayara Ribeiro da Cruz - Cuidadora</v>
      </c>
      <c r="F411" s="92"/>
      <c r="G411" s="173">
        <f>'Parcela 9'!G90</f>
        <v>0</v>
      </c>
      <c r="I411">
        <v>21</v>
      </c>
    </row>
    <row r="412" spans="1:9" hidden="1" x14ac:dyDescent="0.25">
      <c r="A412" s="180">
        <f>'Parcela 9'!A91</f>
        <v>0</v>
      </c>
      <c r="B412" s="92"/>
      <c r="C412" s="165" t="str">
        <f>'Parcela 9'!C91</f>
        <v>Holerite (parte)</v>
      </c>
      <c r="D412" s="92"/>
      <c r="E412" s="165" t="str">
        <f>'Parcela 9'!E91</f>
        <v>Mirelli Samira Vaz - Cuidadora</v>
      </c>
      <c r="F412" s="92"/>
      <c r="G412" s="173">
        <f>'Parcela 9'!G91</f>
        <v>0</v>
      </c>
      <c r="I412">
        <v>22</v>
      </c>
    </row>
    <row r="413" spans="1:9" hidden="1" x14ac:dyDescent="0.25">
      <c r="A413" s="180">
        <f>'Parcela 9'!A92</f>
        <v>0</v>
      </c>
      <c r="B413" s="92"/>
      <c r="C413" s="165" t="str">
        <f>'Parcela 9'!C92</f>
        <v>Holerite (parte)</v>
      </c>
      <c r="D413" s="92"/>
      <c r="E413" s="165" t="str">
        <f>'Parcela 9'!E92</f>
        <v>Odete M. de Souza - Aux. de Enfermagem</v>
      </c>
      <c r="F413" s="92"/>
      <c r="G413" s="173">
        <f>'Parcela 9'!G92</f>
        <v>0</v>
      </c>
      <c r="I413">
        <v>23</v>
      </c>
    </row>
    <row r="414" spans="1:9" hidden="1" x14ac:dyDescent="0.25">
      <c r="A414" s="180">
        <f>'Parcela 9'!A93</f>
        <v>0</v>
      </c>
      <c r="B414" s="92"/>
      <c r="C414" s="165" t="str">
        <f>'Parcela 9'!C93</f>
        <v>Holerite (parte)</v>
      </c>
      <c r="D414" s="92"/>
      <c r="E414" s="165" t="str">
        <f>'Parcela 9'!E93</f>
        <v>Paulo H. O. Brito - Cuidador</v>
      </c>
      <c r="F414" s="92"/>
      <c r="G414" s="173">
        <f>'Parcela 9'!G93</f>
        <v>0</v>
      </c>
      <c r="I414">
        <v>24</v>
      </c>
    </row>
    <row r="415" spans="1:9" hidden="1" x14ac:dyDescent="0.25">
      <c r="A415" s="180">
        <f>'Parcela 9'!A94</f>
        <v>0</v>
      </c>
      <c r="B415" s="92"/>
      <c r="C415" s="165" t="str">
        <f>'Parcela 9'!C94</f>
        <v>Holerite (parte)</v>
      </c>
      <c r="D415" s="92"/>
      <c r="E415" s="165" t="str">
        <f>'Parcela 9'!E94</f>
        <v>Renata K. S. Domingues - Serviços Gerais</v>
      </c>
      <c r="F415" s="92"/>
      <c r="G415" s="173">
        <f>'Parcela 9'!G94</f>
        <v>0</v>
      </c>
      <c r="I415">
        <v>25</v>
      </c>
    </row>
    <row r="416" spans="1:9" hidden="1" x14ac:dyDescent="0.25">
      <c r="A416" s="180">
        <f>'Parcela 9'!A95</f>
        <v>0</v>
      </c>
      <c r="B416" s="92"/>
      <c r="C416" s="165" t="str">
        <f>'Parcela 9'!C95</f>
        <v>Holerite (parte)</v>
      </c>
      <c r="D416" s="92"/>
      <c r="E416" s="165" t="str">
        <f>'Parcela 9'!E95</f>
        <v>Ronilda Cirino Tomaz - Serviços Gerais</v>
      </c>
      <c r="F416" s="92"/>
      <c r="G416" s="173">
        <f>'Parcela 9'!G95</f>
        <v>0</v>
      </c>
      <c r="I416">
        <v>26</v>
      </c>
    </row>
    <row r="417" spans="1:10" hidden="1" x14ac:dyDescent="0.25">
      <c r="A417" s="180">
        <f>'Parcela 9'!A96</f>
        <v>0</v>
      </c>
      <c r="B417" s="92"/>
      <c r="C417" s="165" t="str">
        <f>'Parcela 9'!C96</f>
        <v>Holerite (parte)</v>
      </c>
      <c r="D417" s="92"/>
      <c r="E417" s="165" t="str">
        <f>'Parcela 9'!E96</f>
        <v>Rosana C. Valoto - Assistente Social</v>
      </c>
      <c r="F417" s="92"/>
      <c r="G417" s="173">
        <f>'Parcela 9'!G96</f>
        <v>0</v>
      </c>
      <c r="I417">
        <v>27</v>
      </c>
    </row>
    <row r="418" spans="1:10" hidden="1" x14ac:dyDescent="0.25">
      <c r="A418" s="180">
        <f>'Parcela 9'!A97</f>
        <v>0</v>
      </c>
      <c r="B418" s="92"/>
      <c r="C418" s="165" t="str">
        <f>'Parcela 9'!C97</f>
        <v>Holerite (parte)</v>
      </c>
      <c r="D418" s="92"/>
      <c r="E418" s="165" t="str">
        <f>'Parcela 9'!E97</f>
        <v>Tania Ap. Lucio - Serviços Gerais</v>
      </c>
      <c r="F418" s="92"/>
      <c r="G418" s="173">
        <f>'Parcela 9'!G97</f>
        <v>0</v>
      </c>
      <c r="I418">
        <v>28</v>
      </c>
    </row>
    <row r="419" spans="1:10" hidden="1" x14ac:dyDescent="0.25">
      <c r="A419" s="180">
        <f>'Parcela 9'!A98</f>
        <v>0</v>
      </c>
      <c r="B419" s="92"/>
      <c r="C419" s="165" t="str">
        <f>'Parcela 9'!C98</f>
        <v>Holerite (parte)</v>
      </c>
      <c r="D419" s="92"/>
      <c r="E419" s="165" t="str">
        <f>'Parcela 9'!E98</f>
        <v>Vanilde M. O. Camargo - Aux. de Escritório</v>
      </c>
      <c r="F419" s="92"/>
      <c r="G419" s="173">
        <f>'Parcela 9'!G98</f>
        <v>0</v>
      </c>
      <c r="I419">
        <v>29</v>
      </c>
    </row>
    <row r="420" spans="1:10" hidden="1" x14ac:dyDescent="0.25">
      <c r="A420" s="180">
        <f>'Parcela 9'!A99</f>
        <v>0</v>
      </c>
      <c r="B420" s="92"/>
      <c r="C420" s="165" t="str">
        <f>'Parcela 9'!C99</f>
        <v>Holerite (parte)</v>
      </c>
      <c r="D420" s="92"/>
      <c r="E420" s="165" t="str">
        <f>'Parcela 9'!E99</f>
        <v>Vanusa M. S. Santos - Serviços Gerais</v>
      </c>
      <c r="F420" s="92"/>
      <c r="G420" s="173">
        <f>'Parcela 9'!G99</f>
        <v>0</v>
      </c>
      <c r="I420">
        <v>30</v>
      </c>
    </row>
    <row r="421" spans="1:10" hidden="1" x14ac:dyDescent="0.25">
      <c r="A421" s="180">
        <f>'Parcela 9'!A100</f>
        <v>0</v>
      </c>
      <c r="B421" s="92"/>
      <c r="C421" s="165" t="str">
        <f>'Parcela 9'!C100</f>
        <v>Holerite (parte)</v>
      </c>
      <c r="D421" s="92"/>
      <c r="E421" s="165" t="str">
        <f>'Parcela 9'!E100</f>
        <v>Silvana C. R. Santana - Serviços Gerais</v>
      </c>
      <c r="F421" s="92"/>
      <c r="G421" s="173">
        <f>'Parcela 9'!G100</f>
        <v>0</v>
      </c>
      <c r="I421">
        <v>31</v>
      </c>
    </row>
    <row r="422" spans="1:10" hidden="1" x14ac:dyDescent="0.25">
      <c r="A422" s="172">
        <f>'Parcela 9'!A101</f>
        <v>0</v>
      </c>
      <c r="B422" s="92"/>
      <c r="C422" s="165" t="str">
        <f>'Parcela 9'!C101</f>
        <v>Holerite (parte)</v>
      </c>
      <c r="D422" s="92"/>
      <c r="E422" s="165" t="str">
        <f>'Parcela 9'!E101</f>
        <v>Bruna L. A. dos Santos - Serviços Gerais</v>
      </c>
      <c r="F422" s="92"/>
      <c r="G422" s="173">
        <f>'Parcela 9'!G101</f>
        <v>0</v>
      </c>
      <c r="I422">
        <v>32</v>
      </c>
    </row>
    <row r="423" spans="1:10" hidden="1" x14ac:dyDescent="0.25">
      <c r="A423" s="172">
        <f>'Parcela 9'!A102</f>
        <v>0</v>
      </c>
      <c r="B423" s="92"/>
      <c r="C423" s="165" t="str">
        <f>'Parcela 9'!C102</f>
        <v>Holerite (parte)-salário férias</v>
      </c>
      <c r="D423" s="92"/>
      <c r="E423" s="165" t="str">
        <f>'Parcela 9'!E102</f>
        <v>Vanusa M. S. Santos - Serviços Gerais</v>
      </c>
      <c r="F423" s="92"/>
      <c r="G423" s="173">
        <f>'Parcela 9'!G102</f>
        <v>0</v>
      </c>
      <c r="I423">
        <v>33</v>
      </c>
    </row>
    <row r="424" spans="1:10" ht="15.75" hidden="1" thickBot="1" x14ac:dyDescent="0.3">
      <c r="A424" s="174">
        <f>'Parcela 9'!A103</f>
        <v>0</v>
      </c>
      <c r="B424" s="98"/>
      <c r="C424" s="175" t="str">
        <f>'Parcela 9'!C103</f>
        <v>Holerite (parte)-salário férias</v>
      </c>
      <c r="D424" s="98"/>
      <c r="E424" s="175" t="str">
        <f>'Parcela 9'!E103</f>
        <v>Elenice T. F. da Silva - Serviços Gerais</v>
      </c>
      <c r="F424" s="98"/>
      <c r="G424" s="176">
        <f>'Parcela 9'!G103</f>
        <v>0</v>
      </c>
      <c r="I424">
        <v>34</v>
      </c>
      <c r="J424" s="96">
        <f>SUM(G391:G424)</f>
        <v>0</v>
      </c>
    </row>
    <row r="425" spans="1:10" hidden="1" x14ac:dyDescent="0.25"/>
    <row r="426" spans="1:10" hidden="1" x14ac:dyDescent="0.25"/>
    <row r="427" spans="1:10" hidden="1" x14ac:dyDescent="0.25"/>
    <row r="428" spans="1:10" ht="15.75" hidden="1" thickBot="1" x14ac:dyDescent="0.3"/>
    <row r="429" spans="1:10" hidden="1" x14ac:dyDescent="0.25">
      <c r="A429" s="170">
        <f>'0'!A70</f>
        <v>0</v>
      </c>
      <c r="B429" s="88"/>
      <c r="C429" s="170" t="str">
        <f>'0'!C70</f>
        <v>Holerite (parte)</v>
      </c>
      <c r="D429" s="88"/>
      <c r="E429" s="170" t="str">
        <f>'0'!E70</f>
        <v>Aldenira Pereira Moraes - Cozinheira</v>
      </c>
      <c r="F429" s="88"/>
      <c r="G429" s="171">
        <f>'0'!G70</f>
        <v>0</v>
      </c>
      <c r="I429">
        <v>1</v>
      </c>
    </row>
    <row r="430" spans="1:10" hidden="1" x14ac:dyDescent="0.25">
      <c r="A430" s="180">
        <f>'0'!A71</f>
        <v>0</v>
      </c>
      <c r="B430" s="92"/>
      <c r="C430" s="165" t="str">
        <f>'0'!C71</f>
        <v>Holerite (parte)</v>
      </c>
      <c r="D430" s="92"/>
      <c r="E430" s="165" t="str">
        <f>'0'!E71</f>
        <v>Ana Lucia F. dos Santos - Cozinheira</v>
      </c>
      <c r="F430" s="92"/>
      <c r="G430" s="173">
        <f>'0'!G71</f>
        <v>0</v>
      </c>
      <c r="I430">
        <v>2</v>
      </c>
    </row>
    <row r="431" spans="1:10" hidden="1" x14ac:dyDescent="0.25">
      <c r="A431" s="180">
        <f>'0'!A72</f>
        <v>0</v>
      </c>
      <c r="B431" s="92"/>
      <c r="C431" s="165" t="str">
        <f>'0'!C72</f>
        <v>Holerite (parte)</v>
      </c>
      <c r="D431" s="92"/>
      <c r="E431" s="165" t="str">
        <f>'0'!E72</f>
        <v>Andreia dos Santos Pina - Terapeuta Ocup.</v>
      </c>
      <c r="F431" s="92"/>
      <c r="G431" s="173">
        <f>'0'!G72</f>
        <v>0</v>
      </c>
      <c r="I431">
        <v>3</v>
      </c>
    </row>
    <row r="432" spans="1:10" hidden="1" x14ac:dyDescent="0.25">
      <c r="A432" s="180">
        <f>'0'!A73</f>
        <v>0</v>
      </c>
      <c r="B432" s="92"/>
      <c r="C432" s="165" t="str">
        <f>'0'!C73</f>
        <v>Holerite (parte)</v>
      </c>
      <c r="D432" s="92"/>
      <c r="E432" s="165" t="str">
        <f>'0'!E73</f>
        <v>Beatriz A. dos Santos - Cozinheira</v>
      </c>
      <c r="F432" s="92"/>
      <c r="G432" s="173">
        <f>'0'!G73</f>
        <v>0</v>
      </c>
      <c r="I432">
        <v>4</v>
      </c>
    </row>
    <row r="433" spans="1:9" hidden="1" x14ac:dyDescent="0.25">
      <c r="A433" s="180">
        <f>'0'!A74</f>
        <v>0</v>
      </c>
      <c r="B433" s="92"/>
      <c r="C433" s="165" t="str">
        <f>'0'!C74</f>
        <v>Holerite (parte)</v>
      </c>
      <c r="D433" s="92"/>
      <c r="E433" s="165" t="str">
        <f>'0'!E74</f>
        <v>Daiany Renata Thomazini - Cuidadora</v>
      </c>
      <c r="F433" s="92"/>
      <c r="G433" s="173">
        <f>'0'!G74</f>
        <v>0</v>
      </c>
      <c r="I433">
        <v>5</v>
      </c>
    </row>
    <row r="434" spans="1:9" hidden="1" x14ac:dyDescent="0.25">
      <c r="A434" s="180">
        <f>'0'!A75</f>
        <v>0</v>
      </c>
      <c r="B434" s="92"/>
      <c r="C434" s="165" t="str">
        <f>'0'!C75</f>
        <v>Holerite (parte)</v>
      </c>
      <c r="D434" s="92"/>
      <c r="E434" s="165" t="str">
        <f>'0'!E75</f>
        <v>Daniely Camargo Nunes - Cuidadora</v>
      </c>
      <c r="F434" s="92"/>
      <c r="G434" s="173">
        <f>'0'!G75</f>
        <v>0</v>
      </c>
      <c r="I434">
        <v>6</v>
      </c>
    </row>
    <row r="435" spans="1:9" hidden="1" x14ac:dyDescent="0.25">
      <c r="A435" s="180">
        <f>'0'!A76</f>
        <v>0</v>
      </c>
      <c r="B435" s="92"/>
      <c r="C435" s="165" t="str">
        <f>'0'!C76</f>
        <v>Holerite (parte)</v>
      </c>
      <c r="D435" s="92"/>
      <c r="E435" s="165" t="str">
        <f>'0'!E76</f>
        <v>Deborah A. Silva - Aux. de Enfermagem</v>
      </c>
      <c r="F435" s="92"/>
      <c r="G435" s="173">
        <f>'0'!G76</f>
        <v>0</v>
      </c>
      <c r="I435">
        <v>7</v>
      </c>
    </row>
    <row r="436" spans="1:9" hidden="1" x14ac:dyDescent="0.25">
      <c r="A436" s="180">
        <f>'0'!A77</f>
        <v>0</v>
      </c>
      <c r="B436" s="92"/>
      <c r="C436" s="165" t="str">
        <f>'0'!C77</f>
        <v>Holerite (parte)</v>
      </c>
      <c r="D436" s="92"/>
      <c r="E436" s="165" t="str">
        <f>'0'!E77</f>
        <v>Elenice T. F. da Silva - Serviços Gerais</v>
      </c>
      <c r="F436" s="92"/>
      <c r="G436" s="173">
        <f>'0'!G77</f>
        <v>0</v>
      </c>
      <c r="I436">
        <v>8</v>
      </c>
    </row>
    <row r="437" spans="1:9" hidden="1" x14ac:dyDescent="0.25">
      <c r="A437" s="180">
        <f>'0'!A78</f>
        <v>0</v>
      </c>
      <c r="B437" s="92"/>
      <c r="C437" s="165" t="str">
        <f>'0'!C78</f>
        <v>Holerite (parte)</v>
      </c>
      <c r="D437" s="92"/>
      <c r="E437" s="165" t="str">
        <f>'0'!E78</f>
        <v>Enara  C. de Campos Seco - Coordenadora</v>
      </c>
      <c r="F437" s="92"/>
      <c r="G437" s="173">
        <f>'0'!G78</f>
        <v>0</v>
      </c>
      <c r="I437">
        <v>9</v>
      </c>
    </row>
    <row r="438" spans="1:9" hidden="1" x14ac:dyDescent="0.25">
      <c r="A438" s="180">
        <f>'0'!A79</f>
        <v>0</v>
      </c>
      <c r="B438" s="92"/>
      <c r="C438" s="165" t="str">
        <f>'0'!C79</f>
        <v>Holerite (parte)</v>
      </c>
      <c r="D438" s="92"/>
      <c r="E438" s="165" t="str">
        <f>'0'!E79</f>
        <v>Fernanda de O. Vieira - Assistente Financeiro</v>
      </c>
      <c r="F438" s="92"/>
      <c r="G438" s="173">
        <f>'0'!G79</f>
        <v>0</v>
      </c>
      <c r="I438">
        <v>10</v>
      </c>
    </row>
    <row r="439" spans="1:9" hidden="1" x14ac:dyDescent="0.25">
      <c r="A439" s="180">
        <f>'0'!A80</f>
        <v>0</v>
      </c>
      <c r="B439" s="92"/>
      <c r="C439" s="165" t="str">
        <f>'0'!C80</f>
        <v>Holerite (parte)</v>
      </c>
      <c r="D439" s="92"/>
      <c r="E439" s="165" t="str">
        <f>'0'!E80</f>
        <v>Janaina V. de O. Camargo - Nutricionista</v>
      </c>
      <c r="F439" s="92"/>
      <c r="G439" s="173">
        <f>'0'!G80</f>
        <v>0</v>
      </c>
      <c r="I439">
        <v>11</v>
      </c>
    </row>
    <row r="440" spans="1:9" hidden="1" x14ac:dyDescent="0.25">
      <c r="A440" s="180">
        <f>'0'!A81</f>
        <v>0</v>
      </c>
      <c r="B440" s="92"/>
      <c r="C440" s="165" t="str">
        <f>'0'!C81</f>
        <v>Holerite (parte)</v>
      </c>
      <c r="D440" s="92"/>
      <c r="E440" s="165" t="str">
        <f>'0'!E81</f>
        <v>Juliana M. da Silva Domingues - Cuidadora</v>
      </c>
      <c r="F440" s="92"/>
      <c r="G440" s="173">
        <f>'0'!G81</f>
        <v>0</v>
      </c>
      <c r="I440">
        <v>12</v>
      </c>
    </row>
    <row r="441" spans="1:9" hidden="1" x14ac:dyDescent="0.25">
      <c r="A441" s="180">
        <f>'0'!A82</f>
        <v>0</v>
      </c>
      <c r="B441" s="92"/>
      <c r="C441" s="165" t="str">
        <f>'0'!C82</f>
        <v>Holerite (parte)</v>
      </c>
      <c r="D441" s="92"/>
      <c r="E441" s="165" t="str">
        <f>'0'!E82</f>
        <v>Junio de Sousa Carvalho - Cuidador</v>
      </c>
      <c r="F441" s="92"/>
      <c r="G441" s="173">
        <f>'0'!G82</f>
        <v>0</v>
      </c>
      <c r="I441">
        <v>13</v>
      </c>
    </row>
    <row r="442" spans="1:9" hidden="1" x14ac:dyDescent="0.25">
      <c r="A442" s="180">
        <f>'0'!A83</f>
        <v>0</v>
      </c>
      <c r="B442" s="92"/>
      <c r="C442" s="165" t="str">
        <f>'0'!C83</f>
        <v>Holerite (parte)</v>
      </c>
      <c r="D442" s="92"/>
      <c r="E442" s="165" t="str">
        <f>'0'!E83</f>
        <v>Luciana Ap. N. de Campos - Cuidadora</v>
      </c>
      <c r="F442" s="92"/>
      <c r="G442" s="173">
        <f>'0'!G83</f>
        <v>0</v>
      </c>
      <c r="I442">
        <v>14</v>
      </c>
    </row>
    <row r="443" spans="1:9" hidden="1" x14ac:dyDescent="0.25">
      <c r="A443" s="180">
        <f>'0'!A84</f>
        <v>0</v>
      </c>
      <c r="B443" s="92"/>
      <c r="C443" s="165" t="str">
        <f>'0'!C84</f>
        <v>Holerite (parte)</v>
      </c>
      <c r="D443" s="92"/>
      <c r="E443" s="165" t="str">
        <f>'0'!E84</f>
        <v>Marcela Cristina Barbera - Psicologa</v>
      </c>
      <c r="F443" s="92"/>
      <c r="G443" s="173">
        <f>'0'!G84</f>
        <v>0</v>
      </c>
      <c r="I443">
        <v>15</v>
      </c>
    </row>
    <row r="444" spans="1:9" hidden="1" x14ac:dyDescent="0.25">
      <c r="A444" s="180">
        <f>'0'!A85</f>
        <v>0</v>
      </c>
      <c r="B444" s="92"/>
      <c r="C444" s="165" t="str">
        <f>'0'!C85</f>
        <v>Holerite (parte)</v>
      </c>
      <c r="D444" s="92"/>
      <c r="E444" s="165" t="str">
        <f>'0'!E85</f>
        <v>Maria Ozeni F. Santos - Cozinheira</v>
      </c>
      <c r="F444" s="92"/>
      <c r="G444" s="173">
        <f>'0'!G85</f>
        <v>0</v>
      </c>
      <c r="I444">
        <v>16</v>
      </c>
    </row>
    <row r="445" spans="1:9" hidden="1" x14ac:dyDescent="0.25">
      <c r="A445" s="180">
        <f>'0'!A86</f>
        <v>0</v>
      </c>
      <c r="B445" s="92"/>
      <c r="C445" s="165" t="str">
        <f>'0'!C86</f>
        <v>Holerite (parte)</v>
      </c>
      <c r="D445" s="92"/>
      <c r="E445" s="165" t="str">
        <f>'0'!E86</f>
        <v>Mariana S. Henriques - Enfermeira Padrão</v>
      </c>
      <c r="F445" s="92"/>
      <c r="G445" s="173">
        <f>'0'!G86</f>
        <v>0</v>
      </c>
      <c r="I445">
        <v>17</v>
      </c>
    </row>
    <row r="446" spans="1:9" hidden="1" x14ac:dyDescent="0.25">
      <c r="A446" s="180">
        <f>'0'!A87</f>
        <v>0</v>
      </c>
      <c r="B446" s="92"/>
      <c r="C446" s="165" t="str">
        <f>'0'!C87</f>
        <v>Holerite (parte)</v>
      </c>
      <c r="D446" s="92"/>
      <c r="E446" s="165" t="str">
        <f>'0'!E87</f>
        <v>Marileide L. Curvo - Aux. de Enfermagem</v>
      </c>
      <c r="F446" s="92"/>
      <c r="G446" s="173">
        <f>'0'!G87</f>
        <v>0</v>
      </c>
      <c r="I446">
        <v>18</v>
      </c>
    </row>
    <row r="447" spans="1:9" hidden="1" x14ac:dyDescent="0.25">
      <c r="A447" s="180">
        <f>'0'!A88</f>
        <v>0</v>
      </c>
      <c r="B447" s="92"/>
      <c r="C447" s="165" t="str">
        <f>'0'!C88</f>
        <v>Holerite (parte)</v>
      </c>
      <c r="D447" s="92"/>
      <c r="E447" s="165" t="str">
        <f>'0'!E88</f>
        <v>Marina da Silva de Leão - Cuidadora</v>
      </c>
      <c r="F447" s="92"/>
      <c r="G447" s="173">
        <f>'0'!G88</f>
        <v>0</v>
      </c>
      <c r="I447">
        <v>19</v>
      </c>
    </row>
    <row r="448" spans="1:9" hidden="1" x14ac:dyDescent="0.25">
      <c r="A448" s="180">
        <f>'0'!A89</f>
        <v>0</v>
      </c>
      <c r="B448" s="92"/>
      <c r="C448" s="165" t="str">
        <f>'0'!C89</f>
        <v>Holerite (parte)</v>
      </c>
      <c r="D448" s="92"/>
      <c r="E448" s="165" t="str">
        <f>'0'!E89</f>
        <v>Marta de Jesus Grigolete - Serviços Gerais</v>
      </c>
      <c r="F448" s="92"/>
      <c r="G448" s="173">
        <f>'0'!G89</f>
        <v>0</v>
      </c>
      <c r="I448">
        <v>20</v>
      </c>
    </row>
    <row r="449" spans="1:10" hidden="1" x14ac:dyDescent="0.25">
      <c r="A449" s="180">
        <f>'0'!A90</f>
        <v>0</v>
      </c>
      <c r="B449" s="92"/>
      <c r="C449" s="165" t="str">
        <f>'0'!C90</f>
        <v>Holerite (parte)</v>
      </c>
      <c r="D449" s="92"/>
      <c r="E449" s="165" t="str">
        <f>'0'!E90</f>
        <v>Mayara Ribeiro da Cruz - Cuidadora</v>
      </c>
      <c r="F449" s="92"/>
      <c r="G449" s="173">
        <f>'0'!G90</f>
        <v>0</v>
      </c>
      <c r="I449">
        <v>21</v>
      </c>
    </row>
    <row r="450" spans="1:10" hidden="1" x14ac:dyDescent="0.25">
      <c r="A450" s="180">
        <f>'0'!A91</f>
        <v>0</v>
      </c>
      <c r="B450" s="92"/>
      <c r="C450" s="165" t="str">
        <f>'0'!C91</f>
        <v>Holerite (parte)</v>
      </c>
      <c r="D450" s="92"/>
      <c r="E450" s="165" t="str">
        <f>'0'!E91</f>
        <v>Mirelli Samira Vaz - Cuidadora</v>
      </c>
      <c r="F450" s="92"/>
      <c r="G450" s="173">
        <f>'0'!G91</f>
        <v>0</v>
      </c>
      <c r="I450">
        <v>22</v>
      </c>
    </row>
    <row r="451" spans="1:10" hidden="1" x14ac:dyDescent="0.25">
      <c r="A451" s="180">
        <f>'0'!A92</f>
        <v>0</v>
      </c>
      <c r="B451" s="92"/>
      <c r="C451" s="165" t="str">
        <f>'0'!C92</f>
        <v>Holerite (parte)</v>
      </c>
      <c r="D451" s="92"/>
      <c r="E451" s="165" t="str">
        <f>'0'!E92</f>
        <v>Odete M. de Souza - Aux. de Enfermagem</v>
      </c>
      <c r="F451" s="92"/>
      <c r="G451" s="173">
        <f>'0'!G92</f>
        <v>0</v>
      </c>
      <c r="I451">
        <v>23</v>
      </c>
    </row>
    <row r="452" spans="1:10" hidden="1" x14ac:dyDescent="0.25">
      <c r="A452" s="180">
        <f>'0'!A93</f>
        <v>0</v>
      </c>
      <c r="B452" s="92"/>
      <c r="C452" s="165" t="str">
        <f>'0'!C93</f>
        <v>Holerite (parte)</v>
      </c>
      <c r="D452" s="92"/>
      <c r="E452" s="165" t="str">
        <f>'0'!E93</f>
        <v>Paulo H. O. Brito - Cuidador</v>
      </c>
      <c r="F452" s="92"/>
      <c r="G452" s="173">
        <f>'0'!G93</f>
        <v>0</v>
      </c>
      <c r="I452">
        <v>24</v>
      </c>
    </row>
    <row r="453" spans="1:10" hidden="1" x14ac:dyDescent="0.25">
      <c r="A453" s="180">
        <f>'0'!A94</f>
        <v>0</v>
      </c>
      <c r="B453" s="92"/>
      <c r="C453" s="165" t="str">
        <f>'0'!C94</f>
        <v>Holerite (parte)</v>
      </c>
      <c r="D453" s="92"/>
      <c r="E453" s="165" t="str">
        <f>'0'!E94</f>
        <v>Renata K. S. Domingues - Serviços Gerais</v>
      </c>
      <c r="F453" s="92"/>
      <c r="G453" s="173">
        <f>'0'!G94</f>
        <v>0</v>
      </c>
      <c r="I453">
        <v>25</v>
      </c>
    </row>
    <row r="454" spans="1:10" hidden="1" x14ac:dyDescent="0.25">
      <c r="A454" s="180">
        <f>'0'!A95</f>
        <v>0</v>
      </c>
      <c r="B454" s="92"/>
      <c r="C454" s="165" t="str">
        <f>'0'!C95</f>
        <v>Holerite (parte)</v>
      </c>
      <c r="D454" s="92"/>
      <c r="E454" s="165" t="str">
        <f>'0'!E95</f>
        <v>Ronilda Cirino Tomaz - Serviços Gerais</v>
      </c>
      <c r="F454" s="92"/>
      <c r="G454" s="173">
        <f>'0'!G95</f>
        <v>0</v>
      </c>
      <c r="I454">
        <v>26</v>
      </c>
    </row>
    <row r="455" spans="1:10" hidden="1" x14ac:dyDescent="0.25">
      <c r="A455" s="180">
        <f>'0'!A96</f>
        <v>0</v>
      </c>
      <c r="B455" s="92"/>
      <c r="C455" s="165" t="str">
        <f>'0'!C96</f>
        <v>Holerite (parte)</v>
      </c>
      <c r="D455" s="92"/>
      <c r="E455" s="165" t="str">
        <f>'0'!E96</f>
        <v>Rosana C. Valoto - Assistente Social</v>
      </c>
      <c r="F455" s="92"/>
      <c r="G455" s="173">
        <f>'0'!G96</f>
        <v>0</v>
      </c>
      <c r="I455">
        <v>27</v>
      </c>
    </row>
    <row r="456" spans="1:10" hidden="1" x14ac:dyDescent="0.25">
      <c r="A456" s="180">
        <f>'0'!A97</f>
        <v>0</v>
      </c>
      <c r="B456" s="92"/>
      <c r="C456" s="165" t="str">
        <f>'0'!C97</f>
        <v>Holerite (parte)</v>
      </c>
      <c r="D456" s="92"/>
      <c r="E456" s="165" t="str">
        <f>'0'!E97</f>
        <v>Tania Ap. Lucio - Serviços Gerais</v>
      </c>
      <c r="F456" s="92"/>
      <c r="G456" s="173">
        <f>'0'!G97</f>
        <v>0</v>
      </c>
      <c r="I456">
        <v>28</v>
      </c>
    </row>
    <row r="457" spans="1:10" hidden="1" x14ac:dyDescent="0.25">
      <c r="A457" s="180">
        <f>'0'!A98</f>
        <v>0</v>
      </c>
      <c r="B457" s="92"/>
      <c r="C457" s="165" t="str">
        <f>'0'!C98</f>
        <v>Holerite (parte)</v>
      </c>
      <c r="D457" s="92"/>
      <c r="E457" s="165" t="str">
        <f>'0'!E98</f>
        <v>Vanilde M. O. Camargo - Aux. de Escritório</v>
      </c>
      <c r="F457" s="92"/>
      <c r="G457" s="173">
        <f>'0'!G98</f>
        <v>0</v>
      </c>
      <c r="I457">
        <v>29</v>
      </c>
    </row>
    <row r="458" spans="1:10" hidden="1" x14ac:dyDescent="0.25">
      <c r="A458" s="180">
        <f>'0'!A99</f>
        <v>0</v>
      </c>
      <c r="B458" s="92"/>
      <c r="C458" s="165" t="str">
        <f>'0'!C99</f>
        <v>Holerite (parte)</v>
      </c>
      <c r="D458" s="92"/>
      <c r="E458" s="165" t="str">
        <f>'0'!E99</f>
        <v>Vanusa M. S. Santos - Serviços Gerais</v>
      </c>
      <c r="F458" s="92"/>
      <c r="G458" s="173">
        <f>'0'!G99</f>
        <v>0</v>
      </c>
      <c r="I458">
        <v>30</v>
      </c>
    </row>
    <row r="459" spans="1:10" hidden="1" x14ac:dyDescent="0.25">
      <c r="A459" s="180">
        <f>'0'!A100</f>
        <v>0</v>
      </c>
      <c r="B459" s="92"/>
      <c r="C459" s="165" t="str">
        <f>'0'!C100</f>
        <v>Holerite (parte)-salário férias</v>
      </c>
      <c r="D459" s="92"/>
      <c r="E459" s="165" t="str">
        <f>'0'!E100</f>
        <v>Enara  C. de Campos Seco - Coordenadora</v>
      </c>
      <c r="F459" s="92"/>
      <c r="G459" s="173">
        <f>'0'!G100</f>
        <v>0</v>
      </c>
      <c r="I459">
        <v>31</v>
      </c>
    </row>
    <row r="460" spans="1:10" hidden="1" x14ac:dyDescent="0.25">
      <c r="A460" s="180">
        <f>'0'!A101</f>
        <v>0</v>
      </c>
      <c r="B460" s="92"/>
      <c r="C460" s="165">
        <f>'0'!C101</f>
        <v>0</v>
      </c>
      <c r="D460" s="92"/>
      <c r="E460" s="165">
        <f>'0'!E101</f>
        <v>0</v>
      </c>
      <c r="F460" s="92"/>
      <c r="G460" s="173">
        <f>'0'!G101</f>
        <v>0</v>
      </c>
      <c r="I460">
        <v>32</v>
      </c>
    </row>
    <row r="461" spans="1:10" hidden="1" x14ac:dyDescent="0.25">
      <c r="A461" s="172">
        <f>'0'!A102</f>
        <v>0</v>
      </c>
      <c r="B461" s="92"/>
      <c r="C461" s="165">
        <f>'0'!C102</f>
        <v>0</v>
      </c>
      <c r="D461" s="92"/>
      <c r="E461" s="165">
        <f>'0'!E102</f>
        <v>0</v>
      </c>
      <c r="F461" s="92"/>
      <c r="G461" s="173">
        <f>'0'!G102</f>
        <v>0</v>
      </c>
      <c r="I461">
        <v>33</v>
      </c>
    </row>
    <row r="462" spans="1:10" ht="15.75" hidden="1" thickBot="1" x14ac:dyDescent="0.3">
      <c r="A462" s="174">
        <f>'0'!A103</f>
        <v>0</v>
      </c>
      <c r="B462" s="98"/>
      <c r="C462" s="175">
        <f>'0'!C103</f>
        <v>0</v>
      </c>
      <c r="D462" s="98"/>
      <c r="E462" s="175">
        <f>'0'!E103</f>
        <v>0</v>
      </c>
      <c r="F462" s="98"/>
      <c r="G462" s="176">
        <f>'0'!G103</f>
        <v>0</v>
      </c>
      <c r="I462">
        <v>34</v>
      </c>
      <c r="J462" s="96">
        <f>SUM(G429:G462)</f>
        <v>0</v>
      </c>
    </row>
    <row r="463" spans="1:10" hidden="1" x14ac:dyDescent="0.25"/>
    <row r="464" spans="1:10" hidden="1" x14ac:dyDescent="0.25"/>
    <row r="465" spans="1:9" hidden="1" x14ac:dyDescent="0.25"/>
    <row r="466" spans="1:9" ht="15.75" hidden="1" thickBot="1" x14ac:dyDescent="0.3"/>
    <row r="467" spans="1:9" hidden="1" x14ac:dyDescent="0.25">
      <c r="A467" s="170">
        <f>'00'!A70</f>
        <v>0</v>
      </c>
      <c r="B467" s="88"/>
      <c r="C467" s="170" t="str">
        <f>'00'!C70</f>
        <v>Holerite (parte)</v>
      </c>
      <c r="D467" s="88"/>
      <c r="E467" s="170" t="str">
        <f>'00'!E70</f>
        <v>Ana Lucia F. dos Santos - Cozinheira</v>
      </c>
      <c r="F467" s="88"/>
      <c r="G467" s="171">
        <f>'00'!G70</f>
        <v>0</v>
      </c>
      <c r="I467">
        <v>1</v>
      </c>
    </row>
    <row r="468" spans="1:9" hidden="1" x14ac:dyDescent="0.25">
      <c r="A468" s="180">
        <f>'00'!A71</f>
        <v>0</v>
      </c>
      <c r="B468" s="92"/>
      <c r="C468" s="165" t="str">
        <f>'00'!C71</f>
        <v>Holerite (parte)</v>
      </c>
      <c r="D468" s="92"/>
      <c r="E468" s="165" t="str">
        <f>'00'!E71</f>
        <v>Andreia dos Santos Pina - Terapeuta Ocup.</v>
      </c>
      <c r="F468" s="92"/>
      <c r="G468" s="173">
        <f>'00'!G71</f>
        <v>0</v>
      </c>
      <c r="I468">
        <v>2</v>
      </c>
    </row>
    <row r="469" spans="1:9" hidden="1" x14ac:dyDescent="0.25">
      <c r="A469" s="180">
        <f>'00'!A72</f>
        <v>0</v>
      </c>
      <c r="B469" s="92"/>
      <c r="C469" s="165" t="str">
        <f>'00'!C72</f>
        <v>Holerite (parte)</v>
      </c>
      <c r="D469" s="92"/>
      <c r="E469" s="165" t="str">
        <f>'00'!E72</f>
        <v>Beatriz A. dos Santos - Cozinheira</v>
      </c>
      <c r="F469" s="92"/>
      <c r="G469" s="173">
        <f>'00'!G72</f>
        <v>0</v>
      </c>
      <c r="I469">
        <v>3</v>
      </c>
    </row>
    <row r="470" spans="1:9" hidden="1" x14ac:dyDescent="0.25">
      <c r="A470" s="180">
        <f>'00'!A73</f>
        <v>0</v>
      </c>
      <c r="B470" s="92"/>
      <c r="C470" s="165" t="str">
        <f>'00'!C73</f>
        <v>Holerite (parte)</v>
      </c>
      <c r="D470" s="92"/>
      <c r="E470" s="165" t="str">
        <f>'00'!E73</f>
        <v>Daiany Renata Thomazini - Cuidadora</v>
      </c>
      <c r="F470" s="92"/>
      <c r="G470" s="173">
        <f>'00'!G73</f>
        <v>0</v>
      </c>
      <c r="I470">
        <v>4</v>
      </c>
    </row>
    <row r="471" spans="1:9" hidden="1" x14ac:dyDescent="0.25">
      <c r="A471" s="180">
        <f>'00'!A74</f>
        <v>0</v>
      </c>
      <c r="B471" s="92"/>
      <c r="C471" s="165" t="str">
        <f>'00'!C74</f>
        <v>Holerite (parte)</v>
      </c>
      <c r="D471" s="92"/>
      <c r="E471" s="165" t="str">
        <f>'00'!E74</f>
        <v>Daniely Camargo Nunes - Cuidadora</v>
      </c>
      <c r="F471" s="92"/>
      <c r="G471" s="173">
        <f>'00'!G74</f>
        <v>0</v>
      </c>
      <c r="I471">
        <v>5</v>
      </c>
    </row>
    <row r="472" spans="1:9" hidden="1" x14ac:dyDescent="0.25">
      <c r="A472" s="180">
        <f>'00'!A75</f>
        <v>0</v>
      </c>
      <c r="B472" s="92"/>
      <c r="C472" s="165" t="str">
        <f>'00'!C75</f>
        <v>Holerite (parte)</v>
      </c>
      <c r="D472" s="92"/>
      <c r="E472" s="165" t="str">
        <f>'00'!E75</f>
        <v>Deborah A. Silva - Aux. de Enfermagem</v>
      </c>
      <c r="F472" s="92"/>
      <c r="G472" s="173">
        <f>'00'!G75</f>
        <v>0</v>
      </c>
      <c r="I472">
        <v>6</v>
      </c>
    </row>
    <row r="473" spans="1:9" hidden="1" x14ac:dyDescent="0.25">
      <c r="A473" s="180">
        <f>'00'!A76</f>
        <v>0</v>
      </c>
      <c r="B473" s="92"/>
      <c r="C473" s="165" t="str">
        <f>'00'!C76</f>
        <v>Holerite (parte)</v>
      </c>
      <c r="D473" s="92"/>
      <c r="E473" s="165" t="str">
        <f>'00'!E76</f>
        <v>Elenice T. F. da Silva - Serviços Gerais</v>
      </c>
      <c r="F473" s="92"/>
      <c r="G473" s="173">
        <f>'00'!G76</f>
        <v>0</v>
      </c>
      <c r="I473">
        <v>7</v>
      </c>
    </row>
    <row r="474" spans="1:9" hidden="1" x14ac:dyDescent="0.25">
      <c r="A474" s="180">
        <f>'00'!A77</f>
        <v>0</v>
      </c>
      <c r="B474" s="92"/>
      <c r="C474" s="165" t="str">
        <f>'00'!C77</f>
        <v>Holerite (parte)</v>
      </c>
      <c r="D474" s="92"/>
      <c r="E474" s="165" t="str">
        <f>'00'!E77</f>
        <v>Enara  C. de Campos Seco - Coordenadora</v>
      </c>
      <c r="F474" s="92"/>
      <c r="G474" s="173">
        <f>'00'!G77</f>
        <v>0</v>
      </c>
      <c r="I474">
        <v>8</v>
      </c>
    </row>
    <row r="475" spans="1:9" hidden="1" x14ac:dyDescent="0.25">
      <c r="A475" s="180">
        <f>'00'!A78</f>
        <v>0</v>
      </c>
      <c r="B475" s="92"/>
      <c r="C475" s="165" t="str">
        <f>'00'!C78</f>
        <v>Holerite (parte)</v>
      </c>
      <c r="D475" s="92"/>
      <c r="E475" s="165" t="str">
        <f>'00'!E78</f>
        <v>Fernanda de O. Vieira - Assistente Financeiro</v>
      </c>
      <c r="F475" s="92"/>
      <c r="G475" s="173">
        <f>'00'!G78</f>
        <v>0</v>
      </c>
      <c r="I475">
        <v>9</v>
      </c>
    </row>
    <row r="476" spans="1:9" hidden="1" x14ac:dyDescent="0.25">
      <c r="A476" s="180">
        <f>'00'!A79</f>
        <v>0</v>
      </c>
      <c r="B476" s="92"/>
      <c r="C476" s="165" t="str">
        <f>'00'!C79</f>
        <v>Holerite (parte)</v>
      </c>
      <c r="D476" s="92"/>
      <c r="E476" s="165" t="str">
        <f>'00'!E79</f>
        <v>Janaina V. de O. Camargo - Nutricionista</v>
      </c>
      <c r="F476" s="92"/>
      <c r="G476" s="173">
        <f>'00'!G79</f>
        <v>0</v>
      </c>
      <c r="I476">
        <v>10</v>
      </c>
    </row>
    <row r="477" spans="1:9" hidden="1" x14ac:dyDescent="0.25">
      <c r="A477" s="180">
        <f>'00'!A80</f>
        <v>0</v>
      </c>
      <c r="B477" s="92"/>
      <c r="C477" s="165" t="str">
        <f>'00'!C80</f>
        <v>Holerite (parte)</v>
      </c>
      <c r="D477" s="92"/>
      <c r="E477" s="165" t="str">
        <f>'00'!E80</f>
        <v>Juliana M. da Silva Domingues - Cuidadora</v>
      </c>
      <c r="F477" s="92"/>
      <c r="G477" s="173">
        <f>'00'!G80</f>
        <v>0</v>
      </c>
      <c r="I477">
        <v>11</v>
      </c>
    </row>
    <row r="478" spans="1:9" hidden="1" x14ac:dyDescent="0.25">
      <c r="A478" s="180">
        <f>'00'!A81</f>
        <v>0</v>
      </c>
      <c r="B478" s="92"/>
      <c r="C478" s="165" t="str">
        <f>'00'!C81</f>
        <v>Holerite (parte)</v>
      </c>
      <c r="D478" s="92"/>
      <c r="E478" s="165" t="str">
        <f>'00'!E81</f>
        <v>Junio de Sousa Carvalho - Cuidador</v>
      </c>
      <c r="F478" s="92"/>
      <c r="G478" s="173">
        <f>'00'!G81</f>
        <v>0</v>
      </c>
      <c r="I478">
        <v>12</v>
      </c>
    </row>
    <row r="479" spans="1:9" hidden="1" x14ac:dyDescent="0.25">
      <c r="A479" s="180">
        <f>'00'!A82</f>
        <v>0</v>
      </c>
      <c r="B479" s="92"/>
      <c r="C479" s="165" t="str">
        <f>'00'!C82</f>
        <v>Holerite (parte)</v>
      </c>
      <c r="D479" s="92"/>
      <c r="E479" s="165" t="str">
        <f>'00'!E82</f>
        <v>Luciana Ap. N. de Campos - Cuidadora</v>
      </c>
      <c r="F479" s="92"/>
      <c r="G479" s="173">
        <f>'00'!G82</f>
        <v>0</v>
      </c>
      <c r="I479">
        <v>13</v>
      </c>
    </row>
    <row r="480" spans="1:9" hidden="1" x14ac:dyDescent="0.25">
      <c r="A480" s="180">
        <f>'00'!A83</f>
        <v>0</v>
      </c>
      <c r="B480" s="92"/>
      <c r="C480" s="165" t="str">
        <f>'00'!C83</f>
        <v>Holerite (parte)</v>
      </c>
      <c r="D480" s="92"/>
      <c r="E480" s="165" t="str">
        <f>'00'!E83</f>
        <v>Marcela Cristina Barbera - Psicologa</v>
      </c>
      <c r="F480" s="92"/>
      <c r="G480" s="173">
        <f>'00'!G83</f>
        <v>0</v>
      </c>
      <c r="I480">
        <v>14</v>
      </c>
    </row>
    <row r="481" spans="1:9" hidden="1" x14ac:dyDescent="0.25">
      <c r="A481" s="180">
        <f>'00'!A84</f>
        <v>0</v>
      </c>
      <c r="B481" s="92"/>
      <c r="C481" s="165" t="str">
        <f>'00'!C84</f>
        <v>Holerite (parte)</v>
      </c>
      <c r="D481" s="92"/>
      <c r="E481" s="165" t="str">
        <f>'00'!E84</f>
        <v>Maria Ozeni F. Santos - Cozinheira</v>
      </c>
      <c r="F481" s="92"/>
      <c r="G481" s="173">
        <f>'00'!G84</f>
        <v>0</v>
      </c>
      <c r="I481">
        <v>15</v>
      </c>
    </row>
    <row r="482" spans="1:9" hidden="1" x14ac:dyDescent="0.25">
      <c r="A482" s="180">
        <f>'00'!A85</f>
        <v>0</v>
      </c>
      <c r="B482" s="92"/>
      <c r="C482" s="165" t="str">
        <f>'00'!C85</f>
        <v>Holerite (parte)</v>
      </c>
      <c r="D482" s="92"/>
      <c r="E482" s="165" t="str">
        <f>'00'!E85</f>
        <v>Mariana S. Henriques - Enfermeira Padrão</v>
      </c>
      <c r="F482" s="92"/>
      <c r="G482" s="173">
        <f>'00'!G85</f>
        <v>0</v>
      </c>
      <c r="I482">
        <v>16</v>
      </c>
    </row>
    <row r="483" spans="1:9" hidden="1" x14ac:dyDescent="0.25">
      <c r="A483" s="180">
        <f>'00'!A86</f>
        <v>0</v>
      </c>
      <c r="B483" s="92"/>
      <c r="C483" s="165" t="str">
        <f>'00'!C86</f>
        <v>Holerite (parte)</v>
      </c>
      <c r="D483" s="92"/>
      <c r="E483" s="165" t="str">
        <f>'00'!E86</f>
        <v>Marileide L. Curvo - Aux. de Enfermagem</v>
      </c>
      <c r="F483" s="92"/>
      <c r="G483" s="173">
        <f>'00'!G86</f>
        <v>0</v>
      </c>
      <c r="I483">
        <v>17</v>
      </c>
    </row>
    <row r="484" spans="1:9" hidden="1" x14ac:dyDescent="0.25">
      <c r="A484" s="180">
        <f>'00'!A87</f>
        <v>0</v>
      </c>
      <c r="B484" s="92"/>
      <c r="C484" s="165" t="str">
        <f>'00'!C87</f>
        <v>Holerite (parte)</v>
      </c>
      <c r="D484" s="92"/>
      <c r="E484" s="165" t="str">
        <f>'00'!E87</f>
        <v>Marina da Silva de Leão - Cuidadora</v>
      </c>
      <c r="F484" s="92"/>
      <c r="G484" s="173">
        <f>'00'!G87</f>
        <v>0</v>
      </c>
      <c r="I484">
        <v>18</v>
      </c>
    </row>
    <row r="485" spans="1:9" hidden="1" x14ac:dyDescent="0.25">
      <c r="A485" s="180">
        <f>'00'!A88</f>
        <v>0</v>
      </c>
      <c r="B485" s="92"/>
      <c r="C485" s="165" t="str">
        <f>'00'!C88</f>
        <v>Holerite (parte)</v>
      </c>
      <c r="D485" s="92"/>
      <c r="E485" s="165" t="str">
        <f>'00'!E88</f>
        <v>Marta de Jesus Grigolete - Serviços Gerais</v>
      </c>
      <c r="F485" s="92"/>
      <c r="G485" s="173">
        <f>'00'!G88</f>
        <v>0</v>
      </c>
      <c r="I485">
        <v>19</v>
      </c>
    </row>
    <row r="486" spans="1:9" hidden="1" x14ac:dyDescent="0.25">
      <c r="A486" s="180">
        <f>'00'!A89</f>
        <v>0</v>
      </c>
      <c r="B486" s="92"/>
      <c r="C486" s="165" t="str">
        <f>'00'!C89</f>
        <v>Holerite (parte)</v>
      </c>
      <c r="D486" s="92"/>
      <c r="E486" s="165" t="str">
        <f>'00'!E89</f>
        <v>Mirelli Samira Vaz - Cuidadora</v>
      </c>
      <c r="F486" s="92"/>
      <c r="G486" s="173">
        <f>'00'!G89</f>
        <v>0</v>
      </c>
      <c r="I486">
        <v>20</v>
      </c>
    </row>
    <row r="487" spans="1:9" hidden="1" x14ac:dyDescent="0.25">
      <c r="A487" s="180">
        <f>'00'!A90</f>
        <v>0</v>
      </c>
      <c r="B487" s="92"/>
      <c r="C487" s="165" t="str">
        <f>'00'!C90</f>
        <v>Holerite (parte)</v>
      </c>
      <c r="D487" s="92"/>
      <c r="E487" s="165" t="str">
        <f>'00'!E90</f>
        <v>Odete M. de Souza - Aux. de Enfermagem</v>
      </c>
      <c r="F487" s="92"/>
      <c r="G487" s="173">
        <f>'00'!G90</f>
        <v>0</v>
      </c>
      <c r="I487">
        <v>21</v>
      </c>
    </row>
    <row r="488" spans="1:9" hidden="1" x14ac:dyDescent="0.25">
      <c r="A488" s="180">
        <f>'00'!A91</f>
        <v>0</v>
      </c>
      <c r="B488" s="92"/>
      <c r="C488" s="165" t="str">
        <f>'00'!C91</f>
        <v>Holerite (parte)</v>
      </c>
      <c r="D488" s="92"/>
      <c r="E488" s="165" t="str">
        <f>'00'!E91</f>
        <v>Paulo H. O. Brito - Cuidador</v>
      </c>
      <c r="F488" s="92"/>
      <c r="G488" s="173">
        <f>'00'!G91</f>
        <v>0</v>
      </c>
      <c r="I488">
        <v>22</v>
      </c>
    </row>
    <row r="489" spans="1:9" hidden="1" x14ac:dyDescent="0.25">
      <c r="A489" s="180">
        <f>'00'!A92</f>
        <v>0</v>
      </c>
      <c r="B489" s="92"/>
      <c r="C489" s="165" t="str">
        <f>'00'!C92</f>
        <v>Holerite (parte)</v>
      </c>
      <c r="D489" s="92"/>
      <c r="E489" s="165" t="str">
        <f>'00'!E92</f>
        <v>Renata K. S. Domingues - Serviços Gerais</v>
      </c>
      <c r="F489" s="92"/>
      <c r="G489" s="173">
        <f>'00'!G92</f>
        <v>0</v>
      </c>
      <c r="I489">
        <v>23</v>
      </c>
    </row>
    <row r="490" spans="1:9" hidden="1" x14ac:dyDescent="0.25">
      <c r="A490" s="180">
        <f>'00'!A93</f>
        <v>0</v>
      </c>
      <c r="B490" s="92"/>
      <c r="C490" s="165" t="str">
        <f>'00'!C93</f>
        <v>Holerite (parte)</v>
      </c>
      <c r="D490" s="92"/>
      <c r="E490" s="165" t="str">
        <f>'00'!E93</f>
        <v>Ronilda Cirino Tomaz - Serviços Gerais</v>
      </c>
      <c r="F490" s="92"/>
      <c r="G490" s="173">
        <f>'00'!G93</f>
        <v>0</v>
      </c>
      <c r="I490">
        <v>24</v>
      </c>
    </row>
    <row r="491" spans="1:9" hidden="1" x14ac:dyDescent="0.25">
      <c r="A491" s="180">
        <f>'00'!A94</f>
        <v>0</v>
      </c>
      <c r="B491" s="92"/>
      <c r="C491" s="165" t="str">
        <f>'00'!C94</f>
        <v>Holerite (parte)</v>
      </c>
      <c r="D491" s="92"/>
      <c r="E491" s="165" t="str">
        <f>'00'!E94</f>
        <v>Rosana C. Valoto - Assistente Social</v>
      </c>
      <c r="F491" s="92"/>
      <c r="G491" s="173">
        <f>'00'!G94</f>
        <v>0</v>
      </c>
      <c r="I491">
        <v>25</v>
      </c>
    </row>
    <row r="492" spans="1:9" hidden="1" x14ac:dyDescent="0.25">
      <c r="A492" s="180">
        <f>'00'!A95</f>
        <v>0</v>
      </c>
      <c r="B492" s="92"/>
      <c r="C492" s="165" t="str">
        <f>'00'!C95</f>
        <v>Holerite (parte)</v>
      </c>
      <c r="D492" s="92"/>
      <c r="E492" s="165" t="str">
        <f>'00'!E95</f>
        <v>Tania Ap. Lucio - Serviços Gerais</v>
      </c>
      <c r="F492" s="92"/>
      <c r="G492" s="173">
        <f>'00'!G95</f>
        <v>0</v>
      </c>
      <c r="I492">
        <v>26</v>
      </c>
    </row>
    <row r="493" spans="1:9" hidden="1" x14ac:dyDescent="0.25">
      <c r="A493" s="180">
        <f>'00'!A96</f>
        <v>0</v>
      </c>
      <c r="B493" s="92"/>
      <c r="C493" s="165" t="str">
        <f>'00'!C96</f>
        <v>Holerite (parte)</v>
      </c>
      <c r="D493" s="92"/>
      <c r="E493" s="165" t="str">
        <f>'00'!E96</f>
        <v>Vanilde M. O. Camargo - Aux. de Escritório</v>
      </c>
      <c r="F493" s="92"/>
      <c r="G493" s="173">
        <f>'00'!G96</f>
        <v>0</v>
      </c>
      <c r="I493">
        <v>27</v>
      </c>
    </row>
    <row r="494" spans="1:9" hidden="1" x14ac:dyDescent="0.25">
      <c r="A494" s="180">
        <f>'00'!A97</f>
        <v>0</v>
      </c>
      <c r="B494" s="92"/>
      <c r="C494" s="165" t="str">
        <f>'00'!C97</f>
        <v>Holerite (parte)</v>
      </c>
      <c r="D494" s="92"/>
      <c r="E494" s="165" t="str">
        <f>'00'!E97</f>
        <v>Vanusa M. S. Santos - Serviços Gerais</v>
      </c>
      <c r="F494" s="92"/>
      <c r="G494" s="173">
        <f>'00'!G97</f>
        <v>0</v>
      </c>
      <c r="I494">
        <v>28</v>
      </c>
    </row>
    <row r="495" spans="1:9" hidden="1" x14ac:dyDescent="0.25">
      <c r="A495" s="180">
        <f>'00'!A98</f>
        <v>0</v>
      </c>
      <c r="B495" s="92"/>
      <c r="C495" s="165" t="str">
        <f>'00'!C98</f>
        <v>Holerite (parte)</v>
      </c>
      <c r="D495" s="92"/>
      <c r="E495" s="165" t="str">
        <f>'00'!E98</f>
        <v>Ana Maria Cirino Tomaz Neves</v>
      </c>
      <c r="F495" s="92"/>
      <c r="G495" s="173">
        <f>'00'!G98</f>
        <v>0</v>
      </c>
      <c r="I495">
        <v>29</v>
      </c>
    </row>
    <row r="496" spans="1:9" hidden="1" x14ac:dyDescent="0.25">
      <c r="A496" s="180">
        <f>'00'!A99</f>
        <v>0</v>
      </c>
      <c r="B496" s="92"/>
      <c r="C496" s="165" t="str">
        <f>'00'!C99</f>
        <v>holerite (parte)-salário férias</v>
      </c>
      <c r="D496" s="92"/>
      <c r="E496" s="165" t="str">
        <f>'00'!E99</f>
        <v>Daniely Camargo Nunes - Cuidadora</v>
      </c>
      <c r="F496" s="92"/>
      <c r="G496" s="173">
        <f>'00'!G99</f>
        <v>0</v>
      </c>
      <c r="I496">
        <v>30</v>
      </c>
    </row>
    <row r="497" spans="1:17" hidden="1" x14ac:dyDescent="0.25">
      <c r="A497" s="180">
        <f>'00'!A100</f>
        <v>0</v>
      </c>
      <c r="B497" s="92"/>
      <c r="C497" s="165">
        <f>'00'!C100</f>
        <v>0</v>
      </c>
      <c r="D497" s="92"/>
      <c r="E497" s="165">
        <f>'00'!E100</f>
        <v>0</v>
      </c>
      <c r="F497" s="92"/>
      <c r="G497" s="173">
        <f>'00'!G100</f>
        <v>0</v>
      </c>
      <c r="I497">
        <v>31</v>
      </c>
    </row>
    <row r="498" spans="1:17" hidden="1" x14ac:dyDescent="0.25">
      <c r="A498" s="172">
        <f>'00'!A101</f>
        <v>0</v>
      </c>
      <c r="B498" s="92"/>
      <c r="C498" s="165">
        <f>'00'!C101</f>
        <v>0</v>
      </c>
      <c r="D498" s="92"/>
      <c r="E498" s="165">
        <f>'00'!E101</f>
        <v>0</v>
      </c>
      <c r="F498" s="92"/>
      <c r="G498" s="173">
        <f>'00'!G101</f>
        <v>0</v>
      </c>
      <c r="I498">
        <v>32</v>
      </c>
    </row>
    <row r="499" spans="1:17" hidden="1" x14ac:dyDescent="0.25">
      <c r="A499" s="172">
        <f>'00'!A102</f>
        <v>0</v>
      </c>
      <c r="B499" s="92"/>
      <c r="C499" s="165">
        <f>'00'!C102</f>
        <v>0</v>
      </c>
      <c r="D499" s="92"/>
      <c r="E499" s="165">
        <f>'00'!E102</f>
        <v>0</v>
      </c>
      <c r="F499" s="92"/>
      <c r="G499" s="173">
        <f>'00'!G102</f>
        <v>0</v>
      </c>
      <c r="I499">
        <v>33</v>
      </c>
    </row>
    <row r="500" spans="1:17" ht="15.75" hidden="1" thickBot="1" x14ac:dyDescent="0.3">
      <c r="A500" s="174">
        <f>'00'!A103</f>
        <v>0</v>
      </c>
      <c r="B500" s="98"/>
      <c r="C500" s="175">
        <f>'00'!C103</f>
        <v>0</v>
      </c>
      <c r="D500" s="98"/>
      <c r="E500" s="175">
        <f>'00'!E103</f>
        <v>0</v>
      </c>
      <c r="F500" s="98"/>
      <c r="G500" s="176">
        <f>'00'!G103</f>
        <v>0</v>
      </c>
      <c r="I500">
        <v>34</v>
      </c>
      <c r="J500" s="96">
        <f>SUM(G467:G500)</f>
        <v>0</v>
      </c>
    </row>
    <row r="501" spans="1:17" hidden="1" x14ac:dyDescent="0.25"/>
    <row r="502" spans="1:17" hidden="1" x14ac:dyDescent="0.25"/>
    <row r="503" spans="1:17" hidden="1" x14ac:dyDescent="0.25"/>
    <row r="504" spans="1:17" ht="15.75" hidden="1" thickBot="1" x14ac:dyDescent="0.3"/>
    <row r="505" spans="1:17" hidden="1" x14ac:dyDescent="0.25">
      <c r="A505" s="170">
        <f>'000'!A70</f>
        <v>0</v>
      </c>
      <c r="B505" s="88"/>
      <c r="C505" s="170" t="str">
        <f>'000'!C70</f>
        <v>Holerite (parte)</v>
      </c>
      <c r="D505" s="88"/>
      <c r="E505" s="170" t="str">
        <f>'000'!E70</f>
        <v>Ana Lucia F. dos Santos - Cozinheira</v>
      </c>
      <c r="F505" s="88"/>
      <c r="G505" s="171">
        <f>'000'!G70</f>
        <v>0</v>
      </c>
      <c r="I505">
        <v>1</v>
      </c>
      <c r="K505" s="177"/>
      <c r="L505" s="10"/>
      <c r="M505" s="177"/>
      <c r="N505" s="10"/>
      <c r="O505" s="177"/>
      <c r="P505" s="10"/>
      <c r="Q505" s="178"/>
    </row>
    <row r="506" spans="1:17" hidden="1" x14ac:dyDescent="0.25">
      <c r="A506" s="180">
        <f>'000'!A71</f>
        <v>0</v>
      </c>
      <c r="B506" s="92"/>
      <c r="C506" s="165" t="str">
        <f>'000'!C71</f>
        <v>Holerite (parte)</v>
      </c>
      <c r="D506" s="92"/>
      <c r="E506" s="165" t="str">
        <f>'000'!E71</f>
        <v>Andreia dos Santos Pina - Terapeuta Ocup.</v>
      </c>
      <c r="F506" s="92"/>
      <c r="G506" s="173">
        <f>'000'!G71</f>
        <v>0</v>
      </c>
      <c r="I506">
        <v>2</v>
      </c>
    </row>
    <row r="507" spans="1:17" hidden="1" x14ac:dyDescent="0.25">
      <c r="A507" s="180">
        <f>'000'!A72</f>
        <v>0</v>
      </c>
      <c r="B507" s="92"/>
      <c r="C507" s="165" t="str">
        <f>'000'!C72</f>
        <v>Holerite (parte)</v>
      </c>
      <c r="D507" s="92"/>
      <c r="E507" s="165" t="str">
        <f>'000'!E72</f>
        <v>Beatriz A. dos Santos - Cozinheira</v>
      </c>
      <c r="F507" s="92"/>
      <c r="G507" s="173">
        <f>'000'!G72</f>
        <v>0</v>
      </c>
      <c r="I507">
        <v>3</v>
      </c>
    </row>
    <row r="508" spans="1:17" hidden="1" x14ac:dyDescent="0.25">
      <c r="A508" s="180">
        <f>'000'!A73</f>
        <v>0</v>
      </c>
      <c r="B508" s="92"/>
      <c r="C508" s="165" t="str">
        <f>'000'!C73</f>
        <v>Holerite (parte)</v>
      </c>
      <c r="D508" s="92"/>
      <c r="E508" s="165" t="str">
        <f>'000'!E73</f>
        <v>Daiany Renata Thomazini - Cuidadora</v>
      </c>
      <c r="F508" s="92"/>
      <c r="G508" s="173">
        <f>'000'!G73</f>
        <v>0</v>
      </c>
      <c r="I508">
        <v>4</v>
      </c>
    </row>
    <row r="509" spans="1:17" hidden="1" x14ac:dyDescent="0.25">
      <c r="A509" s="180">
        <f>'000'!A74</f>
        <v>0</v>
      </c>
      <c r="B509" s="92"/>
      <c r="C509" s="165" t="str">
        <f>'000'!C74</f>
        <v>Holerite (parte)</v>
      </c>
      <c r="D509" s="92"/>
      <c r="E509" s="165" t="str">
        <f>'000'!E74</f>
        <v>Daniely Camargo Nunes - Cuidadora</v>
      </c>
      <c r="F509" s="92"/>
      <c r="G509" s="173">
        <f>'000'!G74</f>
        <v>0</v>
      </c>
      <c r="I509">
        <v>5</v>
      </c>
    </row>
    <row r="510" spans="1:17" hidden="1" x14ac:dyDescent="0.25">
      <c r="A510" s="180">
        <f>'000'!A75</f>
        <v>0</v>
      </c>
      <c r="B510" s="92"/>
      <c r="C510" s="165" t="str">
        <f>'000'!C75</f>
        <v>Holerite (parte)</v>
      </c>
      <c r="D510" s="92"/>
      <c r="E510" s="165" t="str">
        <f>'000'!E75</f>
        <v>Deborah A. Silva - Aux. de Enfermagem</v>
      </c>
      <c r="F510" s="92"/>
      <c r="G510" s="173">
        <f>'000'!G75</f>
        <v>0</v>
      </c>
      <c r="I510">
        <v>6</v>
      </c>
    </row>
    <row r="511" spans="1:17" hidden="1" x14ac:dyDescent="0.25">
      <c r="A511" s="180">
        <f>'000'!A76</f>
        <v>0</v>
      </c>
      <c r="B511" s="92"/>
      <c r="C511" s="165" t="str">
        <f>'000'!C76</f>
        <v>Holerite (parte)</v>
      </c>
      <c r="D511" s="92"/>
      <c r="E511" s="165" t="str">
        <f>'000'!E76</f>
        <v>Elenice T. F. da Silva - Serviços Gerais</v>
      </c>
      <c r="F511" s="92"/>
      <c r="G511" s="173">
        <f>'000'!G76</f>
        <v>0</v>
      </c>
      <c r="I511">
        <v>7</v>
      </c>
    </row>
    <row r="512" spans="1:17" hidden="1" x14ac:dyDescent="0.25">
      <c r="A512" s="180">
        <f>'000'!A77</f>
        <v>0</v>
      </c>
      <c r="B512" s="92"/>
      <c r="C512" s="165" t="str">
        <f>'000'!C77</f>
        <v>Holerite (parte)</v>
      </c>
      <c r="D512" s="92"/>
      <c r="E512" s="165" t="str">
        <f>'000'!E77</f>
        <v>Enara  C. de Campos Seco - Coordenadora</v>
      </c>
      <c r="F512" s="92"/>
      <c r="G512" s="173">
        <f>'000'!G77</f>
        <v>0</v>
      </c>
      <c r="I512">
        <v>8</v>
      </c>
    </row>
    <row r="513" spans="1:9" hidden="1" x14ac:dyDescent="0.25">
      <c r="A513" s="180">
        <f>'000'!A78</f>
        <v>0</v>
      </c>
      <c r="B513" s="92"/>
      <c r="C513" s="165" t="str">
        <f>'000'!C78</f>
        <v>Holerite (parte)</v>
      </c>
      <c r="D513" s="92"/>
      <c r="E513" s="165" t="str">
        <f>'000'!E78</f>
        <v>Fernanda de O. Vieira - Assistente Financeiro</v>
      </c>
      <c r="F513" s="92"/>
      <c r="G513" s="173">
        <f>'000'!G78</f>
        <v>0</v>
      </c>
      <c r="I513">
        <v>9</v>
      </c>
    </row>
    <row r="514" spans="1:9" hidden="1" x14ac:dyDescent="0.25">
      <c r="A514" s="180">
        <f>'000'!A79</f>
        <v>0</v>
      </c>
      <c r="B514" s="92"/>
      <c r="C514" s="165" t="str">
        <f>'000'!C79</f>
        <v>Holerite (parte)</v>
      </c>
      <c r="D514" s="92"/>
      <c r="E514" s="165" t="str">
        <f>'000'!E79</f>
        <v>Janaina V. de O. Camargo - Nutricionista</v>
      </c>
      <c r="F514" s="92"/>
      <c r="G514" s="173">
        <f>'000'!G79</f>
        <v>0</v>
      </c>
      <c r="I514">
        <v>10</v>
      </c>
    </row>
    <row r="515" spans="1:9" hidden="1" x14ac:dyDescent="0.25">
      <c r="A515" s="180">
        <f>'000'!A80</f>
        <v>0</v>
      </c>
      <c r="B515" s="92"/>
      <c r="C515" s="165" t="str">
        <f>'000'!C80</f>
        <v>Holerite (parte)</v>
      </c>
      <c r="D515" s="92"/>
      <c r="E515" s="165" t="str">
        <f>'000'!E80</f>
        <v>Juliana M. da Silva Domingues - Cuidadora</v>
      </c>
      <c r="F515" s="92"/>
      <c r="G515" s="173">
        <f>'000'!G80</f>
        <v>0</v>
      </c>
      <c r="I515">
        <v>11</v>
      </c>
    </row>
    <row r="516" spans="1:9" hidden="1" x14ac:dyDescent="0.25">
      <c r="A516" s="180">
        <f>'000'!A81</f>
        <v>0</v>
      </c>
      <c r="B516" s="92"/>
      <c r="C516" s="165" t="str">
        <f>'000'!C81</f>
        <v>Holerite (parte)</v>
      </c>
      <c r="D516" s="92"/>
      <c r="E516" s="165" t="str">
        <f>'000'!E81</f>
        <v>Junio de Sousa Carvalho - Cuidador</v>
      </c>
      <c r="F516" s="92"/>
      <c r="G516" s="173">
        <f>'000'!G81</f>
        <v>0</v>
      </c>
      <c r="I516">
        <v>12</v>
      </c>
    </row>
    <row r="517" spans="1:9" hidden="1" x14ac:dyDescent="0.25">
      <c r="A517" s="180">
        <f>'000'!A82</f>
        <v>0</v>
      </c>
      <c r="B517" s="92"/>
      <c r="C517" s="165" t="str">
        <f>'000'!C82</f>
        <v>Holerite (parte)</v>
      </c>
      <c r="D517" s="92"/>
      <c r="E517" s="165" t="str">
        <f>'000'!E82</f>
        <v>Luciana Ap. N. de Campos - Cuidadora</v>
      </c>
      <c r="F517" s="92"/>
      <c r="G517" s="173">
        <f>'000'!G82</f>
        <v>0</v>
      </c>
      <c r="I517">
        <v>13</v>
      </c>
    </row>
    <row r="518" spans="1:9" hidden="1" x14ac:dyDescent="0.25">
      <c r="A518" s="180">
        <f>'000'!A83</f>
        <v>0</v>
      </c>
      <c r="B518" s="92"/>
      <c r="C518" s="165" t="str">
        <f>'000'!C83</f>
        <v>Holerite (parte)</v>
      </c>
      <c r="D518" s="92"/>
      <c r="E518" s="165" t="str">
        <f>'000'!E83</f>
        <v>Marcela Cristina Barbera - Psicologa</v>
      </c>
      <c r="F518" s="92"/>
      <c r="G518" s="173">
        <f>'000'!G83</f>
        <v>0</v>
      </c>
      <c r="I518">
        <v>14</v>
      </c>
    </row>
    <row r="519" spans="1:9" hidden="1" x14ac:dyDescent="0.25">
      <c r="A519" s="180">
        <f>'000'!A84</f>
        <v>0</v>
      </c>
      <c r="B519" s="92"/>
      <c r="C519" s="165" t="str">
        <f>'000'!C84</f>
        <v>Holerite (parte)</v>
      </c>
      <c r="D519" s="92"/>
      <c r="E519" s="165" t="str">
        <f>'000'!E84</f>
        <v>Maria Ozeni F. Santos - Cozinheira</v>
      </c>
      <c r="F519" s="92"/>
      <c r="G519" s="173">
        <f>'000'!G84</f>
        <v>0</v>
      </c>
      <c r="I519">
        <v>15</v>
      </c>
    </row>
    <row r="520" spans="1:9" hidden="1" x14ac:dyDescent="0.25">
      <c r="A520" s="180">
        <f>'000'!A85</f>
        <v>0</v>
      </c>
      <c r="B520" s="92"/>
      <c r="C520" s="165" t="str">
        <f>'000'!C85</f>
        <v>Holerite (parte)</v>
      </c>
      <c r="D520" s="92"/>
      <c r="E520" s="165" t="str">
        <f>'000'!E85</f>
        <v>Mariana S. Henriques - Enfermeira Padrão</v>
      </c>
      <c r="F520" s="92"/>
      <c r="G520" s="173">
        <f>'000'!G85</f>
        <v>0</v>
      </c>
      <c r="I520">
        <v>16</v>
      </c>
    </row>
    <row r="521" spans="1:9" hidden="1" x14ac:dyDescent="0.25">
      <c r="A521" s="180">
        <f>'000'!A86</f>
        <v>0</v>
      </c>
      <c r="B521" s="92"/>
      <c r="C521" s="165" t="str">
        <f>'000'!C86</f>
        <v>Holerite (parte)</v>
      </c>
      <c r="D521" s="92"/>
      <c r="E521" s="165" t="str">
        <f>'000'!E86</f>
        <v>Marileide L. Curvo - Aux. de Enfermagem</v>
      </c>
      <c r="F521" s="92"/>
      <c r="G521" s="173">
        <f>'000'!G86</f>
        <v>0</v>
      </c>
      <c r="I521">
        <v>17</v>
      </c>
    </row>
    <row r="522" spans="1:9" hidden="1" x14ac:dyDescent="0.25">
      <c r="A522" s="180">
        <f>'000'!A87</f>
        <v>0</v>
      </c>
      <c r="B522" s="92"/>
      <c r="C522" s="165" t="str">
        <f>'000'!C87</f>
        <v>Holerite (parte)</v>
      </c>
      <c r="D522" s="92"/>
      <c r="E522" s="165" t="str">
        <f>'000'!E87</f>
        <v>Marina da Silva de Leão - Cuidadora</v>
      </c>
      <c r="F522" s="92"/>
      <c r="G522" s="173">
        <f>'000'!G87</f>
        <v>0</v>
      </c>
      <c r="I522">
        <v>18</v>
      </c>
    </row>
    <row r="523" spans="1:9" hidden="1" x14ac:dyDescent="0.25">
      <c r="A523" s="180">
        <f>'000'!A88</f>
        <v>0</v>
      </c>
      <c r="B523" s="92"/>
      <c r="C523" s="165" t="str">
        <f>'000'!C88</f>
        <v>Holerite (parte)</v>
      </c>
      <c r="D523" s="92"/>
      <c r="E523" s="165" t="str">
        <f>'000'!E88</f>
        <v>Marta de Jesus Grigolete - Serviços Gerais</v>
      </c>
      <c r="F523" s="92"/>
      <c r="G523" s="173">
        <f>'000'!G88</f>
        <v>0</v>
      </c>
      <c r="I523">
        <v>19</v>
      </c>
    </row>
    <row r="524" spans="1:9" hidden="1" x14ac:dyDescent="0.25">
      <c r="A524" s="180">
        <f>'000'!A89</f>
        <v>0</v>
      </c>
      <c r="B524" s="92"/>
      <c r="C524" s="165" t="str">
        <f>'000'!C89</f>
        <v>Holerite (parte)</v>
      </c>
      <c r="D524" s="92"/>
      <c r="E524" s="165" t="str">
        <f>'000'!E89</f>
        <v>Mirelli Samira Vaz - Cuidadora</v>
      </c>
      <c r="F524" s="92"/>
      <c r="G524" s="173">
        <f>'000'!G89</f>
        <v>0</v>
      </c>
      <c r="I524">
        <v>20</v>
      </c>
    </row>
    <row r="525" spans="1:9" hidden="1" x14ac:dyDescent="0.25">
      <c r="A525" s="180">
        <f>'000'!A90</f>
        <v>0</v>
      </c>
      <c r="B525" s="92"/>
      <c r="C525" s="165" t="str">
        <f>'000'!C90</f>
        <v>Holerite (parte)</v>
      </c>
      <c r="D525" s="92"/>
      <c r="E525" s="165" t="str">
        <f>'000'!E90</f>
        <v>Odete M. de Souza - Aux. de Enfermagem</v>
      </c>
      <c r="F525" s="92"/>
      <c r="G525" s="173">
        <f>'000'!G90</f>
        <v>0</v>
      </c>
      <c r="I525">
        <v>21</v>
      </c>
    </row>
    <row r="526" spans="1:9" hidden="1" x14ac:dyDescent="0.25">
      <c r="A526" s="180">
        <f>'000'!A91</f>
        <v>0</v>
      </c>
      <c r="B526" s="92"/>
      <c r="C526" s="165" t="str">
        <f>'000'!C91</f>
        <v>Holerite (parte)</v>
      </c>
      <c r="D526" s="92"/>
      <c r="E526" s="165" t="str">
        <f>'000'!E91</f>
        <v>Paulo H. O. Brito - Cuidador</v>
      </c>
      <c r="F526" s="92"/>
      <c r="G526" s="173">
        <f>'000'!G91</f>
        <v>0</v>
      </c>
      <c r="I526">
        <v>22</v>
      </c>
    </row>
    <row r="527" spans="1:9" hidden="1" x14ac:dyDescent="0.25">
      <c r="A527" s="180">
        <f>'000'!A92</f>
        <v>0</v>
      </c>
      <c r="B527" s="92"/>
      <c r="C527" s="165" t="str">
        <f>'000'!C92</f>
        <v>Holerite (parte)</v>
      </c>
      <c r="D527" s="92"/>
      <c r="E527" s="165" t="str">
        <f>'000'!E92</f>
        <v>Renata K. S. Domingues - Serviços Gerais</v>
      </c>
      <c r="F527" s="92"/>
      <c r="G527" s="173">
        <f>'000'!G92</f>
        <v>0</v>
      </c>
      <c r="I527">
        <v>23</v>
      </c>
    </row>
    <row r="528" spans="1:9" hidden="1" x14ac:dyDescent="0.25">
      <c r="A528" s="180">
        <f>'000'!A93</f>
        <v>0</v>
      </c>
      <c r="B528" s="92"/>
      <c r="C528" s="165" t="str">
        <f>'000'!C93</f>
        <v>Holerite (parte)</v>
      </c>
      <c r="D528" s="92"/>
      <c r="E528" s="165" t="str">
        <f>'000'!E93</f>
        <v>Ronilda Cirino Tomaz - Cuidadora</v>
      </c>
      <c r="F528" s="92"/>
      <c r="G528" s="173">
        <f>'000'!G93</f>
        <v>0</v>
      </c>
      <c r="I528">
        <v>24</v>
      </c>
    </row>
    <row r="529" spans="1:10" hidden="1" x14ac:dyDescent="0.25">
      <c r="A529" s="180">
        <f>'000'!A94</f>
        <v>0</v>
      </c>
      <c r="B529" s="92"/>
      <c r="C529" s="165" t="str">
        <f>'000'!C94</f>
        <v>Holerite (parte)</v>
      </c>
      <c r="D529" s="92"/>
      <c r="E529" s="165" t="str">
        <f>'000'!E94</f>
        <v>Rosana C. Valoto - Assistente Social</v>
      </c>
      <c r="F529" s="92"/>
      <c r="G529" s="173">
        <f>'000'!G94</f>
        <v>0</v>
      </c>
      <c r="I529">
        <v>25</v>
      </c>
    </row>
    <row r="530" spans="1:10" hidden="1" x14ac:dyDescent="0.25">
      <c r="A530" s="180">
        <f>'000'!A95</f>
        <v>0</v>
      </c>
      <c r="B530" s="92"/>
      <c r="C530" s="165" t="str">
        <f>'000'!C95</f>
        <v>Holerite (parte)</v>
      </c>
      <c r="D530" s="92"/>
      <c r="E530" s="165" t="str">
        <f>'000'!E95</f>
        <v>Tania Ap. Lucio - Serviços Gerais</v>
      </c>
      <c r="F530" s="92"/>
      <c r="G530" s="173">
        <f>'000'!G95</f>
        <v>0</v>
      </c>
      <c r="I530">
        <v>26</v>
      </c>
    </row>
    <row r="531" spans="1:10" hidden="1" x14ac:dyDescent="0.25">
      <c r="A531" s="180">
        <f>'000'!A96</f>
        <v>0</v>
      </c>
      <c r="B531" s="92"/>
      <c r="C531" s="165" t="str">
        <f>'000'!C96</f>
        <v>Holerite (parte)</v>
      </c>
      <c r="D531" s="92"/>
      <c r="E531" s="165" t="str">
        <f>'000'!E96</f>
        <v>Vanilde M. O. Camargo - Aux. de Escritório</v>
      </c>
      <c r="F531" s="92"/>
      <c r="G531" s="173">
        <f>'000'!G96</f>
        <v>0</v>
      </c>
      <c r="I531">
        <v>27</v>
      </c>
    </row>
    <row r="532" spans="1:10" hidden="1" x14ac:dyDescent="0.25">
      <c r="A532" s="180">
        <f>'000'!A97</f>
        <v>0</v>
      </c>
      <c r="B532" s="92"/>
      <c r="C532" s="165" t="str">
        <f>'000'!C97</f>
        <v>Holerite (parte)</v>
      </c>
      <c r="D532" s="92"/>
      <c r="E532" s="165" t="str">
        <f>'000'!E97</f>
        <v>Vanusa M. S. Santos - Serviços Gerais</v>
      </c>
      <c r="F532" s="92"/>
      <c r="G532" s="173">
        <f>'000'!G97</f>
        <v>0</v>
      </c>
      <c r="I532">
        <v>28</v>
      </c>
    </row>
    <row r="533" spans="1:10" hidden="1" x14ac:dyDescent="0.25">
      <c r="A533" s="180">
        <f>'000'!A98</f>
        <v>0</v>
      </c>
      <c r="B533" s="92"/>
      <c r="C533" s="165" t="str">
        <f>'000'!C98</f>
        <v>Holerite (parte)</v>
      </c>
      <c r="D533" s="92"/>
      <c r="E533" s="165" t="str">
        <f>'000'!E98</f>
        <v>Bruna L. A. dos Santos - Serviços Gerais</v>
      </c>
      <c r="F533" s="92"/>
      <c r="G533" s="173">
        <f>'000'!G98</f>
        <v>0</v>
      </c>
      <c r="I533">
        <v>29</v>
      </c>
    </row>
    <row r="534" spans="1:10" hidden="1" x14ac:dyDescent="0.25">
      <c r="A534" s="180">
        <f>'000'!A99</f>
        <v>0</v>
      </c>
      <c r="B534" s="92"/>
      <c r="C534" s="165" t="str">
        <f>'000'!C99</f>
        <v>Holerite (parte)-salário férias</v>
      </c>
      <c r="D534" s="92"/>
      <c r="E534" s="165" t="str">
        <f>'000'!E99</f>
        <v>Ana Lucia F. dos Santos - Cozinheira</v>
      </c>
      <c r="F534" s="92"/>
      <c r="G534" s="173">
        <f>'000'!G99</f>
        <v>0</v>
      </c>
      <c r="I534">
        <v>30</v>
      </c>
    </row>
    <row r="535" spans="1:10" hidden="1" x14ac:dyDescent="0.25">
      <c r="A535" s="180">
        <f>'000'!A100</f>
        <v>0</v>
      </c>
      <c r="B535" s="92"/>
      <c r="C535" s="165" t="str">
        <f>'000'!C100</f>
        <v>Holerite (parte)-salário férias</v>
      </c>
      <c r="D535" s="92"/>
      <c r="E535" s="165" t="str">
        <f>'000'!E100</f>
        <v>Mirelli Samira Vaz - Cuidadora</v>
      </c>
      <c r="F535" s="92"/>
      <c r="G535" s="173">
        <f>'000'!G100</f>
        <v>0</v>
      </c>
      <c r="I535">
        <v>31</v>
      </c>
    </row>
    <row r="536" spans="1:10" hidden="1" x14ac:dyDescent="0.25">
      <c r="A536" s="172">
        <f>'000'!A101</f>
        <v>0</v>
      </c>
      <c r="B536" s="92"/>
      <c r="C536" s="165">
        <f>'000'!C101</f>
        <v>0</v>
      </c>
      <c r="D536" s="92"/>
      <c r="E536" s="165">
        <f>'000'!E101</f>
        <v>0</v>
      </c>
      <c r="F536" s="92"/>
      <c r="G536" s="173">
        <f>'000'!G101</f>
        <v>0</v>
      </c>
      <c r="I536">
        <v>32</v>
      </c>
    </row>
    <row r="537" spans="1:10" hidden="1" x14ac:dyDescent="0.25">
      <c r="A537" s="172">
        <f>'000'!A102</f>
        <v>0</v>
      </c>
      <c r="B537" s="92"/>
      <c r="C537" s="165">
        <f>'000'!C102</f>
        <v>0</v>
      </c>
      <c r="D537" s="92"/>
      <c r="E537" s="165">
        <f>'000'!E102</f>
        <v>0</v>
      </c>
      <c r="F537" s="92"/>
      <c r="G537" s="173">
        <f>'000'!G102</f>
        <v>0</v>
      </c>
      <c r="I537">
        <v>33</v>
      </c>
    </row>
    <row r="538" spans="1:10" ht="15.75" hidden="1" thickBot="1" x14ac:dyDescent="0.3">
      <c r="A538" s="174">
        <f>'000'!A103</f>
        <v>0</v>
      </c>
      <c r="B538" s="98"/>
      <c r="C538" s="175">
        <f>'000'!C103</f>
        <v>0</v>
      </c>
      <c r="D538" s="98"/>
      <c r="E538" s="175">
        <f>'000'!E103</f>
        <v>0</v>
      </c>
      <c r="F538" s="98"/>
      <c r="G538" s="176">
        <f>'000'!G103</f>
        <v>0</v>
      </c>
      <c r="I538">
        <v>34</v>
      </c>
      <c r="J538" s="96">
        <f>SUM(G505:G538)</f>
        <v>0</v>
      </c>
    </row>
    <row r="539" spans="1:10" ht="15.75" hidden="1" thickBot="1" x14ac:dyDescent="0.3"/>
    <row r="540" spans="1:10" ht="15.75" hidden="1" thickBot="1" x14ac:dyDescent="0.3">
      <c r="A540" s="181"/>
      <c r="B540" s="182"/>
      <c r="C540" s="182"/>
      <c r="D540" s="183"/>
      <c r="E540" s="33" t="s">
        <v>46</v>
      </c>
      <c r="F540" s="68"/>
      <c r="G540" s="118">
        <f>SUM(G78:G538)</f>
        <v>290143.7</v>
      </c>
    </row>
    <row r="541" spans="1:10" ht="15.75" hidden="1" thickBot="1" x14ac:dyDescent="0.3"/>
    <row r="542" spans="1:10" ht="15.75" hidden="1" thickBot="1" x14ac:dyDescent="0.3">
      <c r="A542" s="181"/>
      <c r="B542" s="182"/>
      <c r="C542" s="182"/>
      <c r="D542" s="183"/>
      <c r="E542" s="33" t="s">
        <v>58</v>
      </c>
      <c r="F542" s="68"/>
      <c r="G542" s="118">
        <f>G540</f>
        <v>290143.7</v>
      </c>
    </row>
    <row r="543" spans="1:10" hidden="1" x14ac:dyDescent="0.25"/>
    <row r="544" spans="1:10" hidden="1" x14ac:dyDescent="0.25">
      <c r="A544" t="s">
        <v>148</v>
      </c>
    </row>
    <row r="545" spans="1:7" hidden="1" x14ac:dyDescent="0.25"/>
    <row r="546" spans="1:7" hidden="1" x14ac:dyDescent="0.25"/>
    <row r="547" spans="1:7" hidden="1" x14ac:dyDescent="0.25"/>
    <row r="548" spans="1:7" hidden="1" x14ac:dyDescent="0.25"/>
    <row r="549" spans="1:7" hidden="1" x14ac:dyDescent="0.25"/>
    <row r="550" spans="1:7" hidden="1" x14ac:dyDescent="0.25"/>
    <row r="555" spans="1:7" x14ac:dyDescent="0.25">
      <c r="B555" s="9"/>
    </row>
    <row r="556" spans="1:7" x14ac:dyDescent="0.25">
      <c r="B556" s="9"/>
    </row>
    <row r="557" spans="1:7" ht="15.75" x14ac:dyDescent="0.25">
      <c r="A557" s="122" t="s">
        <v>61</v>
      </c>
      <c r="B557" s="123"/>
      <c r="C557" s="122"/>
      <c r="D557" s="124"/>
      <c r="E557" s="3"/>
      <c r="F557" s="3"/>
      <c r="G557" s="3"/>
    </row>
    <row r="558" spans="1:7" x14ac:dyDescent="0.25">
      <c r="B558" s="9"/>
    </row>
    <row r="559" spans="1:7" x14ac:dyDescent="0.25">
      <c r="B559" s="7"/>
    </row>
    <row r="560" spans="1:7" x14ac:dyDescent="0.25">
      <c r="A560" s="10" t="s">
        <v>62</v>
      </c>
      <c r="B560" s="10"/>
      <c r="C560" s="10"/>
      <c r="D560" s="10"/>
      <c r="E560" s="10"/>
    </row>
    <row r="561" spans="1:7" x14ac:dyDescent="0.25">
      <c r="A561" t="s">
        <v>63</v>
      </c>
    </row>
    <row r="562" spans="1:7" x14ac:dyDescent="0.25">
      <c r="A562" s="12" t="str">
        <f>C16</f>
        <v>GLOBAL</v>
      </c>
      <c r="B562" s="125"/>
      <c r="D562" s="76" t="str">
        <f>D5</f>
        <v>EXERCÍCIO:</v>
      </c>
      <c r="E562" s="77">
        <f>E5</f>
        <v>2025</v>
      </c>
    </row>
    <row r="563" spans="1:7" x14ac:dyDescent="0.25">
      <c r="A563" s="12"/>
      <c r="B563" s="125"/>
      <c r="D563" s="76" t="str">
        <f>A13</f>
        <v>TERMO DE COLABORAÇÃO</v>
      </c>
      <c r="E563" s="10" t="str">
        <f>D13</f>
        <v>169/2024</v>
      </c>
      <c r="F563" s="12"/>
      <c r="G563" s="11"/>
    </row>
    <row r="564" spans="1:7" x14ac:dyDescent="0.25">
      <c r="A564" s="12"/>
      <c r="B564" s="125"/>
      <c r="D564" s="12" t="str">
        <f>E13</f>
        <v>ADITAMENTO</v>
      </c>
      <c r="E564" s="11">
        <f>F13</f>
        <v>0</v>
      </c>
      <c r="F564" s="12"/>
      <c r="G564" s="11"/>
    </row>
    <row r="565" spans="1:7" x14ac:dyDescent="0.25">
      <c r="A565" s="10"/>
    </row>
    <row r="566" spans="1:7" x14ac:dyDescent="0.25">
      <c r="A566" s="10"/>
      <c r="B566" s="12" t="s">
        <v>60</v>
      </c>
      <c r="C566" s="10">
        <f>C55</f>
        <v>0</v>
      </c>
      <c r="D566" s="12"/>
    </row>
    <row r="567" spans="1:7" x14ac:dyDescent="0.25">
      <c r="A567" s="10"/>
    </row>
    <row r="568" spans="1:7" x14ac:dyDescent="0.25">
      <c r="A568" s="10"/>
    </row>
    <row r="570" spans="1:7" x14ac:dyDescent="0.25">
      <c r="A570" s="10"/>
    </row>
  </sheetData>
  <sheetProtection algorithmName="SHA-512" hashValue="Tj9TQ+gwmrQKaERTVxiqf0+Z/HGaljylgTij9npn/jHjZT8/VQ9+SmdSarOCQyL2pV86ENVY0BsgIWGkUA11Tw==" saltValue="UFmbMqWDi7z3IgeEMdw5bw==" spinCount="100000" sheet="1" objects="1" scenarios="1" selectLockedCells="1" selectUnlockedCells="1"/>
  <mergeCells count="5">
    <mergeCell ref="A18:B19"/>
    <mergeCell ref="C18:D19"/>
    <mergeCell ref="E18:E19"/>
    <mergeCell ref="F18:F19"/>
    <mergeCell ref="A53:G53"/>
  </mergeCells>
  <conditionalFormatting sqref="J135:J139">
    <cfRule type="cellIs" dxfId="17" priority="4" operator="notEqual">
      <formula>"""0"""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headerFooter>
    <oddFooter>&amp;L&amp;9Rua Benaiah, 290 -Jd. Terramérica- Americana - SP - CEP 13.468-824 – Tel. 19 3461-8472 – site www.benaiah.org.br
Utilidade Pública: Municipal – Lei n. 504, 26/09/1962; Estadual – Lei n. 8.213, de 08/07/1964; Federal – Decreto 71.619, de 28/12/1972</oddFooter>
  </headerFooter>
  <rowBreaks count="12" manualBreakCount="12">
    <brk id="64" max="16383" man="1"/>
    <brk id="114" max="16383" man="1"/>
    <brk id="155" max="16383" man="1"/>
    <brk id="196" max="16383" man="1"/>
    <brk id="234" max="16383" man="1"/>
    <brk id="272" max="16383" man="1"/>
    <brk id="310" max="16383" man="1"/>
    <brk id="348" max="16383" man="1"/>
    <brk id="386" max="16383" man="1"/>
    <brk id="424" max="16383" man="1"/>
    <brk id="462" max="16383" man="1"/>
    <brk id="500" max="16383" man="1"/>
  </row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04708-ACF6-4C4F-9C86-6B4ECA6BD45A}">
  <dimension ref="A1:L186"/>
  <sheetViews>
    <sheetView topLeftCell="A21" zoomScaleNormal="100" workbookViewId="0">
      <selection activeCell="A53" sqref="A5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7.570312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169/2024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 t="s">
        <v>174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191" t="s">
        <v>3</v>
      </c>
      <c r="B18" s="192"/>
      <c r="C18" s="191" t="s">
        <v>4</v>
      </c>
      <c r="D18" s="192"/>
      <c r="E18" s="195" t="s">
        <v>5</v>
      </c>
      <c r="F18" s="195" t="s">
        <v>6</v>
      </c>
      <c r="G18" s="20" t="s">
        <v>7</v>
      </c>
    </row>
    <row r="19" spans="1:7" ht="14.25" customHeight="1" thickBot="1" x14ac:dyDescent="0.3">
      <c r="A19" s="193"/>
      <c r="B19" s="194"/>
      <c r="C19" s="193"/>
      <c r="D19" s="194"/>
      <c r="E19" s="196"/>
      <c r="F19" s="196"/>
      <c r="G19" s="21" t="s">
        <v>8</v>
      </c>
    </row>
    <row r="20" spans="1:7" ht="15.75" thickBot="1" x14ac:dyDescent="0.3">
      <c r="A20" s="33" t="s">
        <v>9</v>
      </c>
      <c r="B20" s="22"/>
      <c r="C20" s="23"/>
      <c r="D20" s="153">
        <v>61259.59</v>
      </c>
      <c r="E20" s="24" t="s">
        <v>112</v>
      </c>
      <c r="F20" s="25">
        <v>44545</v>
      </c>
      <c r="G20" s="26">
        <v>61259.59</v>
      </c>
    </row>
    <row r="21" spans="1:7" ht="15.75" thickBot="1" x14ac:dyDescent="0.3">
      <c r="A21" s="33"/>
      <c r="B21" s="22"/>
      <c r="C21" s="23"/>
      <c r="D21" s="153"/>
      <c r="E21" s="27"/>
      <c r="F21" s="28"/>
      <c r="G21" s="26"/>
    </row>
    <row r="22" spans="1:7" ht="15.75" thickBot="1" x14ac:dyDescent="0.3">
      <c r="A22" s="33"/>
      <c r="B22" s="22"/>
      <c r="C22" s="23"/>
      <c r="D22" s="153"/>
      <c r="E22" s="27"/>
      <c r="F22" s="28"/>
      <c r="G22" s="26"/>
    </row>
    <row r="23" spans="1:7" ht="15.75" thickBot="1" x14ac:dyDescent="0.3">
      <c r="A23" s="37"/>
      <c r="B23" s="29"/>
      <c r="C23" s="30"/>
      <c r="D23" s="154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61259.59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61259.59</v>
      </c>
      <c r="B30" s="47" t="s">
        <v>176</v>
      </c>
      <c r="C30" s="155"/>
      <c r="D30" s="155"/>
      <c r="E30" s="155"/>
      <c r="F30" s="48"/>
    </row>
    <row r="31" spans="1:7" ht="15" customHeight="1" thickBot="1" x14ac:dyDescent="0.3">
      <c r="A31" s="47" t="s">
        <v>175</v>
      </c>
      <c r="C31" s="162" t="s">
        <v>116</v>
      </c>
      <c r="D31" s="51">
        <f>G25</f>
        <v>0</v>
      </c>
      <c r="E31" s="52" t="s">
        <v>16</v>
      </c>
      <c r="F31" s="155"/>
    </row>
    <row r="32" spans="1:7" ht="15.75" thickBot="1" x14ac:dyDescent="0.3">
      <c r="A32" s="53" t="s">
        <v>17</v>
      </c>
      <c r="B32" s="53"/>
      <c r="C32" s="53"/>
      <c r="D32" s="53"/>
      <c r="E32" s="17"/>
      <c r="F32" s="17"/>
      <c r="G32" s="54"/>
    </row>
    <row r="33" spans="1:7" ht="14.25" customHeight="1" x14ac:dyDescent="0.25">
      <c r="A33" s="55" t="s">
        <v>18</v>
      </c>
      <c r="B33" s="56"/>
      <c r="C33" s="57"/>
      <c r="D33" s="55" t="s">
        <v>19</v>
      </c>
      <c r="E33" s="57"/>
      <c r="F33" s="58" t="s">
        <v>20</v>
      </c>
      <c r="G33" s="59" t="s">
        <v>7</v>
      </c>
    </row>
    <row r="34" spans="1:7" ht="14.25" customHeight="1" thickBot="1" x14ac:dyDescent="0.3">
      <c r="A34" s="60" t="s">
        <v>21</v>
      </c>
      <c r="B34" s="61"/>
      <c r="C34" s="62"/>
      <c r="D34" s="63" t="s">
        <v>22</v>
      </c>
      <c r="E34" s="64"/>
      <c r="F34" s="21" t="s">
        <v>23</v>
      </c>
      <c r="G34" s="65" t="s">
        <v>24</v>
      </c>
    </row>
    <row r="35" spans="1:7" ht="15.75" thickBot="1" x14ac:dyDescent="0.3">
      <c r="A35" s="163" t="s">
        <v>25</v>
      </c>
      <c r="B35" s="18"/>
      <c r="C35" s="19"/>
      <c r="D35" s="157" t="str">
        <f>DADOS!B$32</f>
        <v>dezembro</v>
      </c>
      <c r="E35" s="66"/>
      <c r="F35" s="158" t="s">
        <v>9</v>
      </c>
      <c r="G35" s="41">
        <f>G104</f>
        <v>61259.59</v>
      </c>
    </row>
    <row r="36" spans="1:7" ht="15.75" hidden="1" thickBot="1" x14ac:dyDescent="0.3">
      <c r="A36" s="156" t="s">
        <v>27</v>
      </c>
      <c r="B36" s="18"/>
      <c r="C36" s="19"/>
      <c r="D36" s="157" t="str">
        <f>DADOS!B$32</f>
        <v>dezembro</v>
      </c>
      <c r="E36" s="66"/>
      <c r="F36" s="158" t="s">
        <v>9</v>
      </c>
      <c r="G36" s="41">
        <f>G112</f>
        <v>0</v>
      </c>
    </row>
    <row r="37" spans="1:7" ht="15.75" hidden="1" thickBot="1" x14ac:dyDescent="0.3">
      <c r="A37" s="156" t="s">
        <v>28</v>
      </c>
      <c r="B37" s="18"/>
      <c r="C37" s="19"/>
      <c r="D37" s="157" t="str">
        <f>DADOS!B$32</f>
        <v>dezembro</v>
      </c>
      <c r="E37" s="66"/>
      <c r="F37" s="158" t="s">
        <v>9</v>
      </c>
      <c r="G37" s="41">
        <f>G125</f>
        <v>0</v>
      </c>
    </row>
    <row r="38" spans="1:7" ht="15.75" hidden="1" thickBot="1" x14ac:dyDescent="0.3">
      <c r="A38" s="156" t="s">
        <v>29</v>
      </c>
      <c r="B38" s="18"/>
      <c r="C38" s="19"/>
      <c r="D38" s="157" t="str">
        <f>DADOS!B$32</f>
        <v>dezembro</v>
      </c>
      <c r="E38" s="66"/>
      <c r="F38" s="158" t="s">
        <v>9</v>
      </c>
      <c r="G38" s="41">
        <f>G137</f>
        <v>0</v>
      </c>
    </row>
    <row r="39" spans="1:7" ht="15.75" hidden="1" thickBot="1" x14ac:dyDescent="0.3">
      <c r="A39" s="156" t="s">
        <v>30</v>
      </c>
      <c r="B39" s="18"/>
      <c r="C39" s="19"/>
      <c r="D39" s="157" t="str">
        <f>DADOS!B$32</f>
        <v>dezembro</v>
      </c>
      <c r="E39" s="66"/>
      <c r="F39" s="158" t="s">
        <v>9</v>
      </c>
      <c r="G39" s="41">
        <f>G143</f>
        <v>0</v>
      </c>
    </row>
    <row r="40" spans="1:7" ht="15.75" hidden="1" thickBot="1" x14ac:dyDescent="0.3">
      <c r="A40" s="156" t="s">
        <v>31</v>
      </c>
      <c r="B40" s="18"/>
      <c r="C40" s="19"/>
      <c r="D40" s="157" t="str">
        <f>DADOS!B$32</f>
        <v>dezembro</v>
      </c>
      <c r="E40" s="19"/>
      <c r="F40" s="158" t="s">
        <v>9</v>
      </c>
      <c r="G40" s="41">
        <f>G152</f>
        <v>0</v>
      </c>
    </row>
    <row r="41" spans="1:7" ht="15.75" thickBot="1" x14ac:dyDescent="0.3">
      <c r="A41" s="67" t="s">
        <v>32</v>
      </c>
      <c r="B41" s="70"/>
      <c r="C41" s="35"/>
      <c r="D41" s="35"/>
      <c r="E41" s="35"/>
      <c r="F41" s="68"/>
      <c r="G41" s="69">
        <f>SUM(G35:G40)</f>
        <v>61259.59</v>
      </c>
    </row>
    <row r="42" spans="1:7" ht="15.75" thickBot="1" x14ac:dyDescent="0.3">
      <c r="A42" s="67" t="s">
        <v>33</v>
      </c>
      <c r="B42" s="70"/>
      <c r="C42" s="35"/>
      <c r="D42" s="35"/>
      <c r="E42" s="35"/>
      <c r="F42" s="68"/>
      <c r="G42" s="41">
        <f>SUM(G20:G23)-G41</f>
        <v>0</v>
      </c>
    </row>
    <row r="43" spans="1:7" ht="15.75" thickBot="1" x14ac:dyDescent="0.3">
      <c r="A43" s="67" t="s">
        <v>34</v>
      </c>
      <c r="B43" s="35"/>
      <c r="C43" s="35"/>
      <c r="D43" s="35"/>
      <c r="E43" s="35"/>
      <c r="F43" s="68"/>
      <c r="G43" s="71"/>
    </row>
    <row r="44" spans="1:7" ht="15.75" thickBot="1" x14ac:dyDescent="0.3">
      <c r="A44" s="67" t="s">
        <v>35</v>
      </c>
      <c r="B44" s="35"/>
      <c r="C44" s="35"/>
      <c r="D44" s="35"/>
      <c r="E44" s="35"/>
      <c r="F44" s="68"/>
      <c r="G44" s="41">
        <f>G26-G41-G43</f>
        <v>0</v>
      </c>
    </row>
    <row r="45" spans="1:7" ht="50.25" customHeight="1" x14ac:dyDescent="0.25">
      <c r="A45" s="197" t="s">
        <v>100</v>
      </c>
      <c r="B45" s="197"/>
      <c r="C45" s="197"/>
      <c r="D45" s="197"/>
      <c r="E45" s="197"/>
      <c r="F45" s="197"/>
      <c r="G45" s="19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2" t="s">
        <v>173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194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3"/>
    </row>
    <row r="56" spans="1:7" ht="18" x14ac:dyDescent="0.25">
      <c r="F56" s="73"/>
    </row>
    <row r="57" spans="1:7" x14ac:dyDescent="0.25">
      <c r="A57" s="74"/>
      <c r="B57" s="74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4"/>
      <c r="B59" s="75"/>
      <c r="C59" s="74"/>
      <c r="D59" s="74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169/2024</v>
      </c>
      <c r="E65" s="76" t="str">
        <f t="shared" si="1"/>
        <v>ADITAMENTO</v>
      </c>
      <c r="F65" s="77">
        <f t="shared" si="1"/>
        <v>0</v>
      </c>
    </row>
    <row r="66" spans="1:12" ht="15.75" x14ac:dyDescent="0.25">
      <c r="A66" s="4" t="s">
        <v>37</v>
      </c>
      <c r="B66" s="4"/>
      <c r="C66" s="14" t="str">
        <f>C16</f>
        <v>Aporte</v>
      </c>
      <c r="D66" s="4"/>
      <c r="E66" s="5"/>
    </row>
    <row r="67" spans="1:12" ht="15.75" thickBot="1" x14ac:dyDescent="0.3">
      <c r="A67" s="78" t="s">
        <v>38</v>
      </c>
      <c r="B67" s="1"/>
      <c r="C67" s="78"/>
      <c r="D67" s="74"/>
      <c r="E67" s="79"/>
      <c r="F67" s="3"/>
      <c r="G67" s="3"/>
    </row>
    <row r="68" spans="1:12" ht="13.5" customHeight="1" x14ac:dyDescent="0.25">
      <c r="A68" s="80" t="s">
        <v>39</v>
      </c>
      <c r="B68" s="66"/>
      <c r="C68" s="80" t="s">
        <v>40</v>
      </c>
      <c r="D68" s="81"/>
      <c r="E68" s="80" t="s">
        <v>41</v>
      </c>
      <c r="F68" s="66"/>
      <c r="G68" s="82" t="s">
        <v>42</v>
      </c>
    </row>
    <row r="69" spans="1:12" ht="13.5" customHeight="1" thickBot="1" x14ac:dyDescent="0.3">
      <c r="A69" s="83" t="s">
        <v>43</v>
      </c>
      <c r="B69" s="84"/>
      <c r="C69" s="83" t="s">
        <v>43</v>
      </c>
      <c r="D69" s="85"/>
      <c r="E69" s="83" t="s">
        <v>44</v>
      </c>
      <c r="F69" s="84"/>
      <c r="G69" s="86"/>
    </row>
    <row r="70" spans="1:12" ht="13.5" customHeight="1" x14ac:dyDescent="0.25">
      <c r="A70" s="87">
        <v>44550</v>
      </c>
      <c r="B70" s="88"/>
      <c r="C70" s="164" t="s">
        <v>45</v>
      </c>
      <c r="D70" s="88"/>
      <c r="E70" s="164" t="s">
        <v>118</v>
      </c>
      <c r="F70" s="88"/>
      <c r="G70" s="89">
        <v>1379</v>
      </c>
      <c r="L70" s="90"/>
    </row>
    <row r="71" spans="1:12" ht="13.5" customHeight="1" x14ac:dyDescent="0.25">
      <c r="A71" s="91">
        <v>44550</v>
      </c>
      <c r="B71" s="92"/>
      <c r="C71" s="165" t="s">
        <v>45</v>
      </c>
      <c r="D71" s="92"/>
      <c r="E71" s="165" t="s">
        <v>151</v>
      </c>
      <c r="F71" s="92"/>
      <c r="G71" s="94">
        <v>1636</v>
      </c>
      <c r="L71" s="95"/>
    </row>
    <row r="72" spans="1:12" ht="13.5" customHeight="1" x14ac:dyDescent="0.25">
      <c r="A72" s="91">
        <v>44550</v>
      </c>
      <c r="B72" s="92"/>
      <c r="C72" s="165" t="s">
        <v>45</v>
      </c>
      <c r="D72" s="92"/>
      <c r="E72" s="93" t="s">
        <v>119</v>
      </c>
      <c r="F72" s="92"/>
      <c r="G72" s="94">
        <v>1330</v>
      </c>
    </row>
    <row r="73" spans="1:12" ht="13.5" customHeight="1" x14ac:dyDescent="0.25">
      <c r="A73" s="91">
        <v>44550</v>
      </c>
      <c r="B73" s="92"/>
      <c r="C73" s="165" t="s">
        <v>45</v>
      </c>
      <c r="D73" s="92"/>
      <c r="E73" s="165" t="s">
        <v>121</v>
      </c>
      <c r="F73" s="92"/>
      <c r="G73" s="94">
        <v>1612</v>
      </c>
    </row>
    <row r="74" spans="1:12" ht="13.5" customHeight="1" x14ac:dyDescent="0.25">
      <c r="A74" s="91">
        <v>44550</v>
      </c>
      <c r="B74" s="92"/>
      <c r="C74" s="165" t="s">
        <v>45</v>
      </c>
      <c r="D74" s="92"/>
      <c r="E74" s="165" t="s">
        <v>122</v>
      </c>
      <c r="F74" s="92"/>
      <c r="G74" s="94">
        <v>1719</v>
      </c>
    </row>
    <row r="75" spans="1:12" ht="13.5" customHeight="1" x14ac:dyDescent="0.25">
      <c r="A75" s="91">
        <v>44550</v>
      </c>
      <c r="B75" s="92"/>
      <c r="C75" s="165" t="s">
        <v>45</v>
      </c>
      <c r="D75" s="92"/>
      <c r="E75" s="165" t="s">
        <v>137</v>
      </c>
      <c r="F75" s="92"/>
      <c r="G75" s="94">
        <v>1673</v>
      </c>
    </row>
    <row r="76" spans="1:12" ht="13.5" customHeight="1" x14ac:dyDescent="0.25">
      <c r="A76" s="91">
        <v>44550</v>
      </c>
      <c r="B76" s="92"/>
      <c r="C76" s="165" t="s">
        <v>45</v>
      </c>
      <c r="D76" s="92"/>
      <c r="E76" s="165" t="s">
        <v>136</v>
      </c>
      <c r="F76" s="92"/>
      <c r="G76" s="94">
        <v>1235</v>
      </c>
    </row>
    <row r="77" spans="1:12" ht="13.5" customHeight="1" x14ac:dyDescent="0.25">
      <c r="A77" s="91">
        <v>44550</v>
      </c>
      <c r="B77" s="92"/>
      <c r="C77" s="165" t="s">
        <v>45</v>
      </c>
      <c r="D77" s="92"/>
      <c r="E77" s="165" t="s">
        <v>128</v>
      </c>
      <c r="F77" s="92"/>
      <c r="G77" s="94">
        <v>3317</v>
      </c>
    </row>
    <row r="78" spans="1:12" ht="13.5" customHeight="1" x14ac:dyDescent="0.25">
      <c r="A78" s="91">
        <v>44550</v>
      </c>
      <c r="B78" s="92"/>
      <c r="C78" s="165" t="s">
        <v>45</v>
      </c>
      <c r="D78" s="92"/>
      <c r="E78" s="165" t="s">
        <v>131</v>
      </c>
      <c r="F78" s="92"/>
      <c r="G78" s="94">
        <v>2239</v>
      </c>
    </row>
    <row r="79" spans="1:12" ht="13.5" customHeight="1" x14ac:dyDescent="0.25">
      <c r="A79" s="91">
        <v>44550</v>
      </c>
      <c r="B79" s="92"/>
      <c r="C79" s="165" t="s">
        <v>45</v>
      </c>
      <c r="D79" s="92"/>
      <c r="E79" s="165" t="s">
        <v>132</v>
      </c>
      <c r="F79" s="92"/>
      <c r="G79" s="94">
        <v>1950</v>
      </c>
    </row>
    <row r="80" spans="1:12" ht="13.5" customHeight="1" x14ac:dyDescent="0.25">
      <c r="A80" s="91">
        <v>44550</v>
      </c>
      <c r="B80" s="92"/>
      <c r="C80" s="165" t="s">
        <v>45</v>
      </c>
      <c r="D80" s="92"/>
      <c r="E80" s="165" t="s">
        <v>123</v>
      </c>
      <c r="F80" s="92"/>
      <c r="G80" s="94">
        <v>1553</v>
      </c>
    </row>
    <row r="81" spans="1:7" ht="13.5" customHeight="1" x14ac:dyDescent="0.25">
      <c r="A81" s="91">
        <v>44550</v>
      </c>
      <c r="B81" s="92"/>
      <c r="C81" s="165" t="s">
        <v>45</v>
      </c>
      <c r="D81" s="92"/>
      <c r="E81" s="165" t="s">
        <v>124</v>
      </c>
      <c r="F81" s="92"/>
      <c r="G81" s="94">
        <v>1358</v>
      </c>
    </row>
    <row r="82" spans="1:7" ht="13.5" customHeight="1" x14ac:dyDescent="0.25">
      <c r="A82" s="91">
        <v>44550</v>
      </c>
      <c r="B82" s="92"/>
      <c r="C82" s="165" t="s">
        <v>45</v>
      </c>
      <c r="D82" s="92"/>
      <c r="E82" s="165" t="s">
        <v>125</v>
      </c>
      <c r="F82" s="92"/>
      <c r="G82" s="94">
        <v>1824</v>
      </c>
    </row>
    <row r="83" spans="1:7" ht="13.5" customHeight="1" x14ac:dyDescent="0.25">
      <c r="A83" s="91">
        <v>44550</v>
      </c>
      <c r="B83" s="92"/>
      <c r="C83" s="165" t="s">
        <v>45</v>
      </c>
      <c r="D83" s="92"/>
      <c r="E83" s="165" t="s">
        <v>129</v>
      </c>
      <c r="F83" s="92"/>
      <c r="G83" s="94">
        <v>2316</v>
      </c>
    </row>
    <row r="84" spans="1:7" ht="13.5" customHeight="1" x14ac:dyDescent="0.25">
      <c r="A84" s="91">
        <v>44550</v>
      </c>
      <c r="B84" s="92"/>
      <c r="C84" s="165" t="s">
        <v>45</v>
      </c>
      <c r="D84" s="92"/>
      <c r="E84" s="165" t="s">
        <v>120</v>
      </c>
      <c r="F84" s="92"/>
      <c r="G84" s="94">
        <v>1307</v>
      </c>
    </row>
    <row r="85" spans="1:7" ht="13.5" customHeight="1" x14ac:dyDescent="0.25">
      <c r="A85" s="91">
        <v>44550</v>
      </c>
      <c r="B85" s="92"/>
      <c r="C85" s="165" t="s">
        <v>45</v>
      </c>
      <c r="D85" s="92"/>
      <c r="E85" s="165" t="s">
        <v>130</v>
      </c>
      <c r="F85" s="92"/>
      <c r="G85" s="94">
        <v>2322</v>
      </c>
    </row>
    <row r="86" spans="1:7" ht="13.5" customHeight="1" x14ac:dyDescent="0.25">
      <c r="A86" s="91">
        <v>44550</v>
      </c>
      <c r="B86" s="92"/>
      <c r="C86" s="165" t="s">
        <v>45</v>
      </c>
      <c r="D86" s="92"/>
      <c r="E86" s="165" t="s">
        <v>138</v>
      </c>
      <c r="F86" s="92"/>
      <c r="G86" s="94">
        <v>1739</v>
      </c>
    </row>
    <row r="87" spans="1:7" ht="13.5" customHeight="1" x14ac:dyDescent="0.25">
      <c r="A87" s="91">
        <v>44550</v>
      </c>
      <c r="B87" s="92"/>
      <c r="C87" s="165" t="s">
        <v>45</v>
      </c>
      <c r="D87" s="92"/>
      <c r="E87" s="165" t="s">
        <v>135</v>
      </c>
      <c r="F87" s="92"/>
      <c r="G87" s="94">
        <v>1549</v>
      </c>
    </row>
    <row r="88" spans="1:7" ht="13.5" customHeight="1" x14ac:dyDescent="0.25">
      <c r="A88" s="91">
        <v>44550</v>
      </c>
      <c r="B88" s="92"/>
      <c r="C88" s="165" t="s">
        <v>45</v>
      </c>
      <c r="D88" s="92"/>
      <c r="E88" s="165" t="s">
        <v>139</v>
      </c>
      <c r="F88" s="92"/>
      <c r="G88" s="94">
        <v>1352</v>
      </c>
    </row>
    <row r="89" spans="1:7" ht="13.5" customHeight="1" x14ac:dyDescent="0.25">
      <c r="A89" s="91">
        <v>44550</v>
      </c>
      <c r="B89" s="92"/>
      <c r="C89" s="165" t="s">
        <v>45</v>
      </c>
      <c r="D89" s="92"/>
      <c r="E89" s="165" t="s">
        <v>134</v>
      </c>
      <c r="F89" s="92"/>
      <c r="G89" s="94">
        <v>1699</v>
      </c>
    </row>
    <row r="90" spans="1:7" ht="13.5" customHeight="1" x14ac:dyDescent="0.25">
      <c r="A90" s="91">
        <v>44550</v>
      </c>
      <c r="B90" s="92"/>
      <c r="C90" s="165" t="s">
        <v>45</v>
      </c>
      <c r="D90" s="92"/>
      <c r="E90" s="165" t="s">
        <v>140</v>
      </c>
      <c r="F90" s="92"/>
      <c r="G90" s="94">
        <v>1670</v>
      </c>
    </row>
    <row r="91" spans="1:7" ht="13.5" customHeight="1" x14ac:dyDescent="0.25">
      <c r="A91" s="91">
        <v>44550</v>
      </c>
      <c r="B91" s="92"/>
      <c r="C91" s="165" t="s">
        <v>45</v>
      </c>
      <c r="D91" s="92"/>
      <c r="E91" s="165" t="s">
        <v>127</v>
      </c>
      <c r="F91" s="92"/>
      <c r="G91" s="94">
        <v>1379</v>
      </c>
    </row>
    <row r="92" spans="1:7" ht="13.5" customHeight="1" x14ac:dyDescent="0.25">
      <c r="A92" s="91">
        <v>44550</v>
      </c>
      <c r="B92" s="92"/>
      <c r="C92" s="165" t="s">
        <v>45</v>
      </c>
      <c r="D92" s="92"/>
      <c r="E92" s="165" t="s">
        <v>141</v>
      </c>
      <c r="F92" s="92"/>
      <c r="G92" s="94">
        <v>1252</v>
      </c>
    </row>
    <row r="93" spans="1:7" ht="13.5" customHeight="1" x14ac:dyDescent="0.25">
      <c r="A93" s="91">
        <v>44550</v>
      </c>
      <c r="B93" s="92"/>
      <c r="C93" s="165" t="s">
        <v>45</v>
      </c>
      <c r="D93" s="92"/>
      <c r="E93" s="165" t="s">
        <v>177</v>
      </c>
      <c r="F93" s="92"/>
      <c r="G93" s="94">
        <v>1362</v>
      </c>
    </row>
    <row r="94" spans="1:7" ht="13.5" customHeight="1" x14ac:dyDescent="0.25">
      <c r="A94" s="91">
        <v>44550</v>
      </c>
      <c r="B94" s="92"/>
      <c r="C94" s="165" t="s">
        <v>45</v>
      </c>
      <c r="D94" s="92"/>
      <c r="E94" s="165" t="s">
        <v>133</v>
      </c>
      <c r="F94" s="92"/>
      <c r="G94" s="94">
        <v>2295</v>
      </c>
    </row>
    <row r="95" spans="1:7" ht="13.5" customHeight="1" x14ac:dyDescent="0.25">
      <c r="A95" s="91">
        <v>44550</v>
      </c>
      <c r="B95" s="92"/>
      <c r="C95" s="165" t="s">
        <v>45</v>
      </c>
      <c r="D95" s="92"/>
      <c r="E95" s="165" t="s">
        <v>143</v>
      </c>
      <c r="F95" s="92"/>
      <c r="G95" s="94">
        <v>1379</v>
      </c>
    </row>
    <row r="96" spans="1:7" ht="13.5" customHeight="1" x14ac:dyDescent="0.25">
      <c r="A96" s="91">
        <v>44550</v>
      </c>
      <c r="B96" s="92"/>
      <c r="C96" s="165" t="s">
        <v>45</v>
      </c>
      <c r="D96" s="92"/>
      <c r="E96" s="165" t="s">
        <v>144</v>
      </c>
      <c r="F96" s="92"/>
      <c r="G96" s="94">
        <v>995</v>
      </c>
    </row>
    <row r="97" spans="1:10" ht="13.5" customHeight="1" x14ac:dyDescent="0.25">
      <c r="A97" s="91">
        <v>44550</v>
      </c>
      <c r="B97" s="92"/>
      <c r="C97" s="165" t="s">
        <v>45</v>
      </c>
      <c r="D97" s="92"/>
      <c r="E97" s="165" t="s">
        <v>145</v>
      </c>
      <c r="F97" s="92"/>
      <c r="G97" s="94">
        <v>1356</v>
      </c>
    </row>
    <row r="98" spans="1:10" ht="13.5" customHeight="1" x14ac:dyDescent="0.25">
      <c r="A98" s="91">
        <v>44550</v>
      </c>
      <c r="B98" s="92"/>
      <c r="C98" s="93" t="s">
        <v>45</v>
      </c>
      <c r="D98" s="92"/>
      <c r="E98" s="93" t="s">
        <v>181</v>
      </c>
      <c r="F98" s="92"/>
      <c r="G98" s="94">
        <v>1190</v>
      </c>
    </row>
    <row r="99" spans="1:10" ht="13.5" customHeight="1" x14ac:dyDescent="0.25">
      <c r="A99" s="91">
        <v>44550</v>
      </c>
      <c r="B99" s="92"/>
      <c r="C99" s="93" t="s">
        <v>45</v>
      </c>
      <c r="D99" s="92"/>
      <c r="E99" s="93" t="s">
        <v>180</v>
      </c>
      <c r="F99" s="92"/>
      <c r="G99" s="94">
        <v>513</v>
      </c>
      <c r="J99" s="96"/>
    </row>
    <row r="100" spans="1:10" ht="13.5" customHeight="1" x14ac:dyDescent="0.25">
      <c r="A100" s="91">
        <v>44550</v>
      </c>
      <c r="B100" s="92"/>
      <c r="C100" s="93" t="s">
        <v>45</v>
      </c>
      <c r="D100" s="92"/>
      <c r="E100" s="93" t="s">
        <v>182</v>
      </c>
      <c r="F100" s="92"/>
      <c r="G100" s="94">
        <v>1180</v>
      </c>
    </row>
    <row r="101" spans="1:10" ht="13.5" customHeight="1" x14ac:dyDescent="0.25">
      <c r="A101" s="91">
        <v>44553</v>
      </c>
      <c r="B101" s="92"/>
      <c r="C101" s="93" t="s">
        <v>159</v>
      </c>
      <c r="D101" s="92"/>
      <c r="E101" s="93" t="s">
        <v>131</v>
      </c>
      <c r="F101" s="92"/>
      <c r="G101" s="94">
        <v>3387.63</v>
      </c>
    </row>
    <row r="102" spans="1:10" ht="13.5" customHeight="1" x14ac:dyDescent="0.25">
      <c r="A102" s="91">
        <v>44550</v>
      </c>
      <c r="B102" s="92"/>
      <c r="C102" s="93" t="s">
        <v>183</v>
      </c>
      <c r="D102" s="92"/>
      <c r="E102" s="93" t="s">
        <v>178</v>
      </c>
      <c r="F102" s="92"/>
      <c r="G102" s="94">
        <v>7026.71</v>
      </c>
    </row>
    <row r="103" spans="1:10" ht="13.5" customHeight="1" thickBot="1" x14ac:dyDescent="0.3">
      <c r="A103" s="166">
        <v>44543</v>
      </c>
      <c r="B103" s="98"/>
      <c r="C103" s="93" t="s">
        <v>179</v>
      </c>
      <c r="D103" s="98"/>
      <c r="E103" s="93" t="s">
        <v>135</v>
      </c>
      <c r="F103" s="98"/>
      <c r="G103" s="99">
        <v>1165.25</v>
      </c>
      <c r="J103" s="100">
        <f>DADOS!D$35</f>
        <v>116162</v>
      </c>
    </row>
    <row r="104" spans="1:10" ht="13.5" customHeight="1" thickBot="1" x14ac:dyDescent="0.3">
      <c r="A104" s="67"/>
      <c r="B104" s="35"/>
      <c r="C104" s="35"/>
      <c r="D104" s="68"/>
      <c r="E104" s="35"/>
      <c r="F104" s="101" t="s">
        <v>46</v>
      </c>
      <c r="G104" s="102">
        <f>SUM(G70:G103)</f>
        <v>61259.59</v>
      </c>
      <c r="H104" s="103" t="str">
        <f>IF(J104&gt;J103*0.05,"DIMINUIR VALOR",IF(J104&lt;-J103*0.05,"AUMENTAR VALOR",""))</f>
        <v>AUMENTAR VALOR</v>
      </c>
      <c r="J104" s="104">
        <f>G104-J103</f>
        <v>-54902.41</v>
      </c>
    </row>
    <row r="105" spans="1:10" ht="66" hidden="1" customHeight="1" x14ac:dyDescent="0.25">
      <c r="A105" s="78" t="s">
        <v>47</v>
      </c>
      <c r="B105" s="1"/>
      <c r="C105" s="78"/>
      <c r="D105" s="74"/>
      <c r="E105" s="79"/>
      <c r="F105" s="3"/>
      <c r="G105" s="3"/>
      <c r="J105" s="105"/>
    </row>
    <row r="106" spans="1:10" ht="13.5" hidden="1" customHeight="1" x14ac:dyDescent="0.25">
      <c r="A106" s="80" t="s">
        <v>39</v>
      </c>
      <c r="B106" s="53"/>
      <c r="C106" s="80" t="s">
        <v>40</v>
      </c>
      <c r="D106" s="81"/>
      <c r="E106" s="80" t="s">
        <v>41</v>
      </c>
      <c r="F106" s="66"/>
      <c r="G106" s="106" t="s">
        <v>42</v>
      </c>
      <c r="J106" s="105"/>
    </row>
    <row r="107" spans="1:10" ht="13.5" hidden="1" customHeight="1" x14ac:dyDescent="0.25">
      <c r="A107" s="83" t="s">
        <v>43</v>
      </c>
      <c r="B107" s="107"/>
      <c r="C107" s="83" t="s">
        <v>43</v>
      </c>
      <c r="D107" s="85"/>
      <c r="E107" s="83" t="s">
        <v>44</v>
      </c>
      <c r="F107" s="84"/>
      <c r="G107" s="86"/>
      <c r="J107" s="105"/>
    </row>
    <row r="108" spans="1:10" ht="12.75" hidden="1" customHeight="1" x14ac:dyDescent="0.25">
      <c r="A108" s="108"/>
      <c r="B108" s="109"/>
      <c r="C108" s="110"/>
      <c r="D108" s="109"/>
      <c r="E108" s="110"/>
      <c r="F108" s="109"/>
      <c r="G108" s="111"/>
      <c r="J108" s="105"/>
    </row>
    <row r="109" spans="1:10" ht="12.75" hidden="1" customHeight="1" x14ac:dyDescent="0.25">
      <c r="A109" s="91"/>
      <c r="B109" s="92"/>
      <c r="C109" s="93"/>
      <c r="D109" s="92"/>
      <c r="E109" s="93"/>
      <c r="F109" s="92"/>
      <c r="G109" s="94"/>
      <c r="J109" s="96"/>
    </row>
    <row r="110" spans="1:10" ht="12.75" hidden="1" customHeight="1" x14ac:dyDescent="0.25">
      <c r="A110" s="91"/>
      <c r="B110" s="92"/>
      <c r="C110" s="93"/>
      <c r="D110" s="92"/>
      <c r="E110" s="93"/>
      <c r="F110" s="92"/>
      <c r="G110" s="94"/>
    </row>
    <row r="111" spans="1:10" ht="12.75" hidden="1" customHeight="1" x14ac:dyDescent="0.25">
      <c r="A111" s="97"/>
      <c r="B111" s="98"/>
      <c r="C111" s="97"/>
      <c r="D111" s="98"/>
      <c r="E111" s="97"/>
      <c r="F111" s="98"/>
      <c r="G111" s="99"/>
      <c r="J111" s="100">
        <f>DADOS!E$32</f>
        <v>0</v>
      </c>
    </row>
    <row r="112" spans="1:10" ht="13.5" hidden="1" customHeight="1" x14ac:dyDescent="0.25">
      <c r="A112" s="67"/>
      <c r="B112" s="35"/>
      <c r="C112" s="35"/>
      <c r="D112" s="68"/>
      <c r="E112" s="35"/>
      <c r="F112" s="112" t="s">
        <v>48</v>
      </c>
      <c r="G112" s="102">
        <f>SUM(G108:G111)</f>
        <v>0</v>
      </c>
      <c r="H112" s="103" t="str">
        <f>IF(J112&gt;J111*0.05,"DIMINUIR VALOR",IF(J112&lt;-J111*0.05,"AUMENTAR VALOR",""))</f>
        <v/>
      </c>
      <c r="J112" s="104">
        <f>G112-J111</f>
        <v>0</v>
      </c>
    </row>
    <row r="113" spans="1:10" ht="13.5" hidden="1" customHeight="1" x14ac:dyDescent="0.25">
      <c r="A113" s="78" t="s">
        <v>49</v>
      </c>
      <c r="B113" s="1"/>
      <c r="C113" s="78"/>
      <c r="D113" s="74"/>
      <c r="E113" s="79"/>
      <c r="F113" s="3"/>
      <c r="G113" s="3"/>
      <c r="H113" s="103"/>
      <c r="J113" s="104"/>
    </row>
    <row r="114" spans="1:10" ht="13.5" hidden="1" customHeight="1" x14ac:dyDescent="0.25">
      <c r="A114" s="80" t="s">
        <v>39</v>
      </c>
      <c r="B114" s="53"/>
      <c r="C114" s="80" t="s">
        <v>40</v>
      </c>
      <c r="D114" s="81"/>
      <c r="E114" s="80" t="s">
        <v>41</v>
      </c>
      <c r="F114" s="66"/>
      <c r="G114" s="106" t="s">
        <v>42</v>
      </c>
      <c r="H114" s="103"/>
      <c r="J114" s="104"/>
    </row>
    <row r="115" spans="1:10" ht="13.5" hidden="1" customHeight="1" x14ac:dyDescent="0.25">
      <c r="A115" s="83" t="s">
        <v>43</v>
      </c>
      <c r="B115" s="107"/>
      <c r="C115" s="83" t="s">
        <v>43</v>
      </c>
      <c r="D115" s="85"/>
      <c r="E115" s="83" t="s">
        <v>44</v>
      </c>
      <c r="F115" s="84"/>
      <c r="G115" s="86"/>
      <c r="H115" s="103"/>
      <c r="J115" s="104"/>
    </row>
    <row r="116" spans="1:10" ht="12.75" hidden="1" customHeight="1" x14ac:dyDescent="0.25">
      <c r="A116" s="108"/>
      <c r="B116" s="109"/>
      <c r="C116" s="110"/>
      <c r="D116" s="109"/>
      <c r="E116" s="110"/>
      <c r="F116" s="109"/>
      <c r="G116" s="111"/>
      <c r="H116" s="103"/>
      <c r="J116" s="104"/>
    </row>
    <row r="117" spans="1:10" ht="12.75" hidden="1" customHeight="1" x14ac:dyDescent="0.25">
      <c r="A117" s="91"/>
      <c r="B117" s="92"/>
      <c r="C117" s="93"/>
      <c r="D117" s="92"/>
      <c r="E117" s="93"/>
      <c r="F117" s="92"/>
      <c r="G117" s="94"/>
      <c r="H117" s="103"/>
      <c r="J117" s="104"/>
    </row>
    <row r="118" spans="1:10" ht="12.75" hidden="1" customHeight="1" x14ac:dyDescent="0.25">
      <c r="A118" s="91"/>
      <c r="B118" s="92"/>
      <c r="C118" s="93"/>
      <c r="D118" s="92"/>
      <c r="E118" s="93"/>
      <c r="F118" s="92"/>
      <c r="G118" s="94"/>
      <c r="H118" s="103"/>
      <c r="J118" s="104"/>
    </row>
    <row r="119" spans="1:10" ht="12.75" hidden="1" customHeight="1" x14ac:dyDescent="0.25">
      <c r="A119" s="91"/>
      <c r="B119" s="92"/>
      <c r="C119" s="93"/>
      <c r="D119" s="92"/>
      <c r="E119" s="93"/>
      <c r="F119" s="92"/>
      <c r="G119" s="94"/>
      <c r="H119" s="103"/>
      <c r="J119" s="104"/>
    </row>
    <row r="120" spans="1:10" ht="12.75" hidden="1" customHeight="1" x14ac:dyDescent="0.25">
      <c r="A120" s="91"/>
      <c r="B120" s="92"/>
      <c r="C120" s="93"/>
      <c r="D120" s="92"/>
      <c r="E120" s="93"/>
      <c r="F120" s="92"/>
      <c r="G120" s="94"/>
      <c r="H120" s="103"/>
      <c r="J120" s="104"/>
    </row>
    <row r="121" spans="1:10" ht="12.75" hidden="1" customHeight="1" x14ac:dyDescent="0.25">
      <c r="A121" s="91"/>
      <c r="B121" s="92"/>
      <c r="C121" s="93"/>
      <c r="D121" s="92"/>
      <c r="E121" s="93"/>
      <c r="F121" s="92"/>
      <c r="G121" s="94"/>
      <c r="H121" s="103"/>
      <c r="J121" s="104"/>
    </row>
    <row r="122" spans="1:10" ht="12.75" hidden="1" customHeight="1" x14ac:dyDescent="0.25">
      <c r="A122" s="93"/>
      <c r="B122" s="92"/>
      <c r="C122" s="93"/>
      <c r="D122" s="92"/>
      <c r="E122" s="93"/>
      <c r="F122" s="92"/>
      <c r="G122" s="94"/>
      <c r="H122" s="103"/>
      <c r="J122" s="96"/>
    </row>
    <row r="123" spans="1:10" ht="12.75" hidden="1" customHeight="1" x14ac:dyDescent="0.25">
      <c r="A123" s="93"/>
      <c r="B123" s="92"/>
      <c r="C123" s="93"/>
      <c r="D123" s="92"/>
      <c r="E123" s="93"/>
      <c r="F123" s="92"/>
      <c r="G123" s="94"/>
      <c r="H123" s="103"/>
    </row>
    <row r="124" spans="1:10" ht="12.75" hidden="1" customHeight="1" x14ac:dyDescent="0.25">
      <c r="A124" s="97"/>
      <c r="B124" s="98"/>
      <c r="C124" s="97"/>
      <c r="D124" s="98"/>
      <c r="E124" s="97"/>
      <c r="F124" s="98"/>
      <c r="G124" s="99"/>
      <c r="H124" s="103"/>
      <c r="J124" s="100">
        <f>DADOS!F$32</f>
        <v>0</v>
      </c>
    </row>
    <row r="125" spans="1:10" ht="13.5" hidden="1" customHeight="1" x14ac:dyDescent="0.25">
      <c r="A125" s="67"/>
      <c r="B125" s="35"/>
      <c r="C125" s="35"/>
      <c r="D125" s="68"/>
      <c r="E125" s="35"/>
      <c r="F125" s="112" t="s">
        <v>50</v>
      </c>
      <c r="G125" s="102">
        <f>SUM(G116:G124)</f>
        <v>0</v>
      </c>
      <c r="H125" s="103" t="str">
        <f>IF(J125&gt;J124*0.05,"DIMINUIR VALOR",IF(J125&lt;-J124*0.05,"AUMENTAR VALOR",""))</f>
        <v/>
      </c>
      <c r="J125" s="104">
        <f>G125-J124</f>
        <v>0</v>
      </c>
    </row>
    <row r="126" spans="1:10" ht="13.5" hidden="1" customHeight="1" x14ac:dyDescent="0.25">
      <c r="A126" s="78" t="s">
        <v>51</v>
      </c>
      <c r="B126" s="1"/>
      <c r="C126" s="78"/>
      <c r="D126" s="74"/>
      <c r="E126" s="79"/>
      <c r="F126" s="3"/>
      <c r="G126" s="3"/>
      <c r="H126" s="103"/>
      <c r="J126" s="104"/>
    </row>
    <row r="127" spans="1:10" ht="13.5" hidden="1" customHeight="1" x14ac:dyDescent="0.25">
      <c r="A127" s="80" t="s">
        <v>39</v>
      </c>
      <c r="B127" s="53"/>
      <c r="C127" s="80" t="s">
        <v>40</v>
      </c>
      <c r="D127" s="81"/>
      <c r="E127" s="80" t="s">
        <v>41</v>
      </c>
      <c r="F127" s="66"/>
      <c r="G127" s="106" t="s">
        <v>42</v>
      </c>
      <c r="H127" s="103"/>
      <c r="J127" s="104"/>
    </row>
    <row r="128" spans="1:10" ht="13.5" hidden="1" customHeight="1" x14ac:dyDescent="0.25">
      <c r="A128" s="83" t="s">
        <v>43</v>
      </c>
      <c r="B128" s="107"/>
      <c r="C128" s="83" t="s">
        <v>43</v>
      </c>
      <c r="D128" s="85"/>
      <c r="E128" s="83" t="s">
        <v>44</v>
      </c>
      <c r="F128" s="84"/>
      <c r="G128" s="86"/>
      <c r="H128" s="103"/>
      <c r="J128" s="104"/>
    </row>
    <row r="129" spans="1:10" ht="12.75" hidden="1" customHeight="1" x14ac:dyDescent="0.25">
      <c r="A129" s="108"/>
      <c r="B129" s="109"/>
      <c r="C129" s="110"/>
      <c r="D129" s="109"/>
      <c r="E129" s="110"/>
      <c r="F129" s="109"/>
      <c r="G129" s="111"/>
      <c r="H129" s="103"/>
      <c r="J129" s="104"/>
    </row>
    <row r="130" spans="1:10" ht="12.75" hidden="1" customHeight="1" x14ac:dyDescent="0.25">
      <c r="A130" s="91"/>
      <c r="B130" s="92"/>
      <c r="C130" s="93"/>
      <c r="D130" s="92"/>
      <c r="E130" s="93"/>
      <c r="F130" s="92"/>
      <c r="G130" s="94"/>
      <c r="H130" s="103"/>
      <c r="J130" s="104"/>
    </row>
    <row r="131" spans="1:10" ht="12.75" hidden="1" customHeight="1" x14ac:dyDescent="0.25">
      <c r="A131" s="91"/>
      <c r="B131" s="92"/>
      <c r="C131" s="93"/>
      <c r="D131" s="92"/>
      <c r="E131" s="93"/>
      <c r="F131" s="92"/>
      <c r="G131" s="94"/>
      <c r="H131" s="103"/>
      <c r="J131" s="104"/>
    </row>
    <row r="132" spans="1:10" ht="12.75" hidden="1" customHeight="1" x14ac:dyDescent="0.25">
      <c r="A132" s="91"/>
      <c r="B132" s="92"/>
      <c r="C132" s="93"/>
      <c r="D132" s="92"/>
      <c r="E132" s="93"/>
      <c r="F132" s="92"/>
      <c r="G132" s="94"/>
      <c r="H132" s="103"/>
      <c r="J132" s="104"/>
    </row>
    <row r="133" spans="1:10" ht="12.75" hidden="1" customHeight="1" x14ac:dyDescent="0.25">
      <c r="A133" s="91"/>
      <c r="B133" s="92"/>
      <c r="C133" s="93"/>
      <c r="D133" s="92"/>
      <c r="E133" s="93"/>
      <c r="F133" s="92"/>
      <c r="G133" s="94"/>
      <c r="H133" s="103"/>
      <c r="J133" s="104"/>
    </row>
    <row r="134" spans="1:10" ht="12.75" hidden="1" customHeight="1" x14ac:dyDescent="0.25">
      <c r="A134" s="113"/>
      <c r="B134" s="114"/>
      <c r="C134" s="115"/>
      <c r="D134" s="114"/>
      <c r="E134" s="115"/>
      <c r="F134" s="114"/>
      <c r="G134" s="116"/>
      <c r="H134" s="103"/>
      <c r="J134" s="96"/>
    </row>
    <row r="135" spans="1:10" ht="12.75" hidden="1" customHeight="1" x14ac:dyDescent="0.25">
      <c r="A135" s="113"/>
      <c r="B135" s="114"/>
      <c r="C135" s="115"/>
      <c r="D135" s="114"/>
      <c r="E135" s="115"/>
      <c r="F135" s="114"/>
      <c r="G135" s="116"/>
      <c r="H135" s="103"/>
    </row>
    <row r="136" spans="1:10" ht="12.75" hidden="1" customHeight="1" x14ac:dyDescent="0.25">
      <c r="A136" s="97"/>
      <c r="B136" s="98"/>
      <c r="C136" s="97"/>
      <c r="D136" s="98"/>
      <c r="E136" s="97"/>
      <c r="F136" s="98"/>
      <c r="G136" s="99"/>
      <c r="H136" s="103"/>
      <c r="J136" s="100">
        <f>DADOS!G$32</f>
        <v>0</v>
      </c>
    </row>
    <row r="137" spans="1:10" ht="13.5" hidden="1" customHeight="1" x14ac:dyDescent="0.25">
      <c r="A137" s="67"/>
      <c r="B137" s="35"/>
      <c r="C137" s="35"/>
      <c r="D137" s="68"/>
      <c r="E137" s="35"/>
      <c r="F137" s="112" t="s">
        <v>52</v>
      </c>
      <c r="G137" s="102">
        <f>SUM(G129:G136)</f>
        <v>0</v>
      </c>
      <c r="H137" s="103" t="str">
        <f>IF(J137&gt;J136*0.05,"DIMINUIR VALOR",IF(J137&lt;-J136*0.05,"AUMENTAR VALOR",""))</f>
        <v/>
      </c>
      <c r="J137" s="104">
        <f>G137-J136</f>
        <v>0</v>
      </c>
    </row>
    <row r="138" spans="1:10" ht="13.5" hidden="1" customHeight="1" x14ac:dyDescent="0.25">
      <c r="A138" s="78" t="s">
        <v>53</v>
      </c>
      <c r="B138" s="1"/>
      <c r="C138" s="78"/>
      <c r="D138" s="74"/>
      <c r="E138" s="79"/>
      <c r="F138" s="3"/>
      <c r="G138" s="3"/>
      <c r="H138" s="103"/>
      <c r="J138" s="104"/>
    </row>
    <row r="139" spans="1:10" ht="13.5" hidden="1" customHeight="1" x14ac:dyDescent="0.25">
      <c r="A139" s="80" t="s">
        <v>39</v>
      </c>
      <c r="B139" s="53"/>
      <c r="C139" s="80" t="s">
        <v>40</v>
      </c>
      <c r="D139" s="81"/>
      <c r="E139" s="80" t="s">
        <v>41</v>
      </c>
      <c r="F139" s="66"/>
      <c r="G139" s="106" t="s">
        <v>42</v>
      </c>
      <c r="H139" s="103"/>
      <c r="J139" s="104"/>
    </row>
    <row r="140" spans="1:10" ht="13.5" hidden="1" customHeight="1" x14ac:dyDescent="0.25">
      <c r="A140" s="83" t="s">
        <v>43</v>
      </c>
      <c r="B140" s="107"/>
      <c r="C140" s="83" t="s">
        <v>43</v>
      </c>
      <c r="D140" s="85"/>
      <c r="E140" s="83" t="s">
        <v>44</v>
      </c>
      <c r="F140" s="84"/>
      <c r="G140" s="86"/>
      <c r="H140" s="103"/>
      <c r="J140" s="104"/>
    </row>
    <row r="141" spans="1:10" ht="12.75" hidden="1" customHeight="1" x14ac:dyDescent="0.25">
      <c r="A141" s="110"/>
      <c r="B141" s="109"/>
      <c r="C141" s="110"/>
      <c r="D141" s="109"/>
      <c r="E141" s="110"/>
      <c r="F141" s="109"/>
      <c r="G141" s="111"/>
      <c r="H141" s="103"/>
      <c r="J141" s="104"/>
    </row>
    <row r="142" spans="1:10" ht="12.75" hidden="1" customHeight="1" x14ac:dyDescent="0.25">
      <c r="A142" s="97"/>
      <c r="B142" s="98"/>
      <c r="C142" s="97"/>
      <c r="D142" s="98"/>
      <c r="E142" s="97"/>
      <c r="F142" s="98"/>
      <c r="G142" s="99"/>
      <c r="H142" s="103"/>
      <c r="J142" s="104"/>
    </row>
    <row r="143" spans="1:10" ht="13.5" hidden="1" customHeight="1" x14ac:dyDescent="0.25">
      <c r="A143" s="67"/>
      <c r="B143" s="35"/>
      <c r="C143" s="35"/>
      <c r="D143" s="68"/>
      <c r="E143" s="35"/>
      <c r="F143" s="117" t="s">
        <v>54</v>
      </c>
      <c r="G143" s="118">
        <f>SUM(G141:G142)</f>
        <v>0</v>
      </c>
      <c r="H143" s="103"/>
      <c r="J143" s="104"/>
    </row>
    <row r="144" spans="1:10" ht="13.5" hidden="1" customHeight="1" x14ac:dyDescent="0.25">
      <c r="A144" s="78" t="s">
        <v>55</v>
      </c>
      <c r="B144" s="1"/>
      <c r="C144" s="78"/>
      <c r="D144" s="74"/>
      <c r="E144" s="79"/>
      <c r="F144" s="3"/>
      <c r="G144" s="3"/>
      <c r="H144" s="103"/>
      <c r="J144" s="104"/>
    </row>
    <row r="145" spans="1:10" ht="13.5" hidden="1" customHeight="1" x14ac:dyDescent="0.25">
      <c r="A145" s="80" t="s">
        <v>39</v>
      </c>
      <c r="B145" s="53"/>
      <c r="C145" s="80" t="s">
        <v>40</v>
      </c>
      <c r="D145" s="81"/>
      <c r="E145" s="80" t="s">
        <v>41</v>
      </c>
      <c r="F145" s="66"/>
      <c r="G145" s="106" t="s">
        <v>42</v>
      </c>
      <c r="H145" s="103"/>
      <c r="J145" s="104"/>
    </row>
    <row r="146" spans="1:10" ht="13.5" hidden="1" customHeight="1" x14ac:dyDescent="0.25">
      <c r="A146" s="83" t="s">
        <v>43</v>
      </c>
      <c r="B146" s="107"/>
      <c r="C146" s="83" t="s">
        <v>43</v>
      </c>
      <c r="D146" s="85"/>
      <c r="E146" s="83" t="s">
        <v>44</v>
      </c>
      <c r="F146" s="84"/>
      <c r="G146" s="86"/>
      <c r="H146" s="103"/>
      <c r="J146" s="104"/>
    </row>
    <row r="147" spans="1:10" ht="12.75" hidden="1" customHeight="1" x14ac:dyDescent="0.25">
      <c r="A147" s="108"/>
      <c r="B147" s="109"/>
      <c r="C147" s="110"/>
      <c r="D147" s="109"/>
      <c r="E147" s="110"/>
      <c r="F147" s="109"/>
      <c r="G147" s="111"/>
      <c r="H147" s="103"/>
      <c r="J147" s="96"/>
    </row>
    <row r="148" spans="1:10" ht="12.75" hidden="1" customHeight="1" x14ac:dyDescent="0.25">
      <c r="A148" s="91"/>
      <c r="B148" s="92"/>
      <c r="C148" s="93"/>
      <c r="D148" s="92"/>
      <c r="E148" s="93"/>
      <c r="F148" s="92"/>
      <c r="G148" s="94"/>
      <c r="H148" s="103"/>
    </row>
    <row r="149" spans="1:10" ht="12.75" hidden="1" customHeight="1" x14ac:dyDescent="0.25">
      <c r="A149" s="93"/>
      <c r="B149" s="92"/>
      <c r="C149" s="93"/>
      <c r="D149" s="92"/>
      <c r="E149" s="93"/>
      <c r="F149" s="92"/>
      <c r="G149" s="94"/>
      <c r="H149" s="103"/>
      <c r="J149" s="100">
        <f>DADOS!I$32</f>
        <v>0</v>
      </c>
    </row>
    <row r="150" spans="1:10" ht="12.75" hidden="1" customHeight="1" x14ac:dyDescent="0.25">
      <c r="A150" s="93"/>
      <c r="B150" s="92"/>
      <c r="C150" s="93"/>
      <c r="D150" s="92"/>
      <c r="E150" s="93"/>
      <c r="F150" s="92"/>
      <c r="G150" s="94"/>
      <c r="H150" s="103" t="str">
        <f>IF(J150&gt;J149*0.05,"DIMINUIR VALOR",IF(J150&lt;-J149*0.05,"AUMENTAR VALOR",""))</f>
        <v/>
      </c>
      <c r="J150" s="104">
        <f>G152-J149</f>
        <v>0</v>
      </c>
    </row>
    <row r="151" spans="1:10" ht="12.75" hidden="1" customHeight="1" x14ac:dyDescent="0.25">
      <c r="A151" s="97"/>
      <c r="B151" s="98"/>
      <c r="C151" s="97"/>
      <c r="D151" s="98"/>
      <c r="E151" s="97"/>
      <c r="F151" s="98"/>
      <c r="G151" s="99"/>
      <c r="H151" s="103"/>
      <c r="J151" s="119"/>
    </row>
    <row r="152" spans="1:10" ht="13.5" hidden="1" customHeight="1" x14ac:dyDescent="0.25">
      <c r="A152" s="67"/>
      <c r="B152" s="35"/>
      <c r="C152" s="35"/>
      <c r="D152" s="68"/>
      <c r="E152" s="35"/>
      <c r="F152" s="112" t="s">
        <v>56</v>
      </c>
      <c r="G152" s="102">
        <f>SUM(G147:G151)</f>
        <v>0</v>
      </c>
      <c r="H152" s="103"/>
      <c r="J152" s="100">
        <f>DADOS!J$32</f>
        <v>0</v>
      </c>
    </row>
    <row r="153" spans="1:10" ht="13.5" hidden="1" customHeight="1" x14ac:dyDescent="0.25">
      <c r="A153" s="67"/>
      <c r="B153" s="35"/>
      <c r="C153" s="35"/>
      <c r="D153" s="35"/>
      <c r="E153" s="35"/>
      <c r="F153" s="101" t="s">
        <v>57</v>
      </c>
      <c r="G153" s="102">
        <f>SUM(G152+G143+G137+G125+G112)</f>
        <v>0</v>
      </c>
      <c r="H153" s="103" t="str">
        <f>IF(J153&gt;J152*0.05,"DIMINUIR VALOR",IF(J153&lt;-J152*0.05,"AUMENTAR VALOR",""))</f>
        <v/>
      </c>
      <c r="J153" s="104">
        <f>G153-J152</f>
        <v>0</v>
      </c>
    </row>
    <row r="154" spans="1:10" ht="13.5" hidden="1" customHeight="1" x14ac:dyDescent="0.25">
      <c r="A154" s="43"/>
      <c r="B154" s="45"/>
      <c r="C154" s="45"/>
      <c r="D154" s="45"/>
      <c r="E154" s="45"/>
      <c r="F154" s="120" t="s">
        <v>58</v>
      </c>
      <c r="G154" s="121">
        <f>SUM(G153+G104)</f>
        <v>61259.59</v>
      </c>
      <c r="H154" s="103" t="str">
        <f>IF(G154&gt;J154,"DIMINUIR VALOR",IF(G154&lt;J154,"AUMENTAR VALOR",""))</f>
        <v>AUMENTAR VALOR</v>
      </c>
      <c r="J154" s="119">
        <f>J103+J152</f>
        <v>116162</v>
      </c>
    </row>
    <row r="155" spans="1:10" ht="27" customHeight="1" x14ac:dyDescent="0.25">
      <c r="A155" s="190" t="s">
        <v>59</v>
      </c>
      <c r="B155" s="190"/>
      <c r="C155" s="190"/>
      <c r="D155" s="190"/>
      <c r="E155" s="190"/>
      <c r="F155" s="190"/>
      <c r="G155" s="190"/>
      <c r="H155" s="103"/>
      <c r="J155" s="104"/>
    </row>
    <row r="156" spans="1:10" ht="13.5" customHeight="1" x14ac:dyDescent="0.25">
      <c r="B156" s="76" t="s">
        <v>60</v>
      </c>
      <c r="C156" t="str">
        <f>C47</f>
        <v>24 de janeiro de 2022.</v>
      </c>
      <c r="H156" s="103"/>
      <c r="J156" s="104"/>
    </row>
    <row r="157" spans="1:10" ht="18.75" customHeight="1" x14ac:dyDescent="0.25">
      <c r="H157" s="103"/>
      <c r="J157" s="104"/>
    </row>
    <row r="158" spans="1:10" ht="11.25" customHeight="1" x14ac:dyDescent="0.25">
      <c r="H158" s="103"/>
      <c r="J158" s="104"/>
    </row>
    <row r="159" spans="1:10" x14ac:dyDescent="0.25">
      <c r="H159" s="103"/>
      <c r="J159" s="104"/>
    </row>
    <row r="160" spans="1:10" hidden="1" x14ac:dyDescent="0.25"/>
    <row r="161" spans="1:7" hidden="1" x14ac:dyDescent="0.25"/>
    <row r="162" spans="1:7" hidden="1" x14ac:dyDescent="0.25"/>
    <row r="163" spans="1:7" hidden="1" x14ac:dyDescent="0.25"/>
    <row r="169" spans="1:7" x14ac:dyDescent="0.25">
      <c r="B169" s="9"/>
    </row>
    <row r="170" spans="1:7" x14ac:dyDescent="0.25">
      <c r="B170" s="9"/>
    </row>
    <row r="171" spans="1:7" ht="15.75" x14ac:dyDescent="0.25">
      <c r="A171" s="122" t="s">
        <v>61</v>
      </c>
      <c r="B171" s="123"/>
      <c r="C171" s="122"/>
      <c r="D171" s="124"/>
      <c r="E171" s="3"/>
      <c r="F171" s="3"/>
      <c r="G171" s="3"/>
    </row>
    <row r="172" spans="1:7" x14ac:dyDescent="0.25">
      <c r="B172" s="9"/>
    </row>
    <row r="173" spans="1:7" x14ac:dyDescent="0.25">
      <c r="B173" s="7"/>
    </row>
    <row r="174" spans="1:7" x14ac:dyDescent="0.25">
      <c r="A174" s="10" t="s">
        <v>62</v>
      </c>
      <c r="B174" s="10"/>
      <c r="C174" s="10"/>
      <c r="D174" s="10"/>
      <c r="E174" s="10"/>
    </row>
    <row r="175" spans="1:7" x14ac:dyDescent="0.25">
      <c r="A175" t="s">
        <v>63</v>
      </c>
    </row>
    <row r="176" spans="1:7" x14ac:dyDescent="0.25">
      <c r="A176" s="12" t="str">
        <f>C16</f>
        <v>Aporte</v>
      </c>
      <c r="B176" s="125" t="s">
        <v>64</v>
      </c>
      <c r="C176" t="str">
        <f>A13</f>
        <v>TERMO DE COLABORAÇÃO</v>
      </c>
      <c r="D176" s="10"/>
      <c r="E176" s="10" t="str">
        <f>D13</f>
        <v>169/2024</v>
      </c>
      <c r="F176" s="12" t="str">
        <f>E13</f>
        <v>ADITAMENTO</v>
      </c>
      <c r="G176" s="11">
        <f>F13</f>
        <v>0</v>
      </c>
    </row>
    <row r="177" spans="1:4" x14ac:dyDescent="0.25">
      <c r="A177" s="10"/>
    </row>
    <row r="178" spans="1:4" x14ac:dyDescent="0.25">
      <c r="A178" s="10"/>
      <c r="B178" s="12" t="s">
        <v>60</v>
      </c>
      <c r="C178" s="10" t="str">
        <f>C47</f>
        <v>24 de janeiro de 2022.</v>
      </c>
      <c r="D178" s="12"/>
    </row>
    <row r="179" spans="1:4" x14ac:dyDescent="0.25">
      <c r="A179" s="10"/>
    </row>
    <row r="180" spans="1:4" x14ac:dyDescent="0.25">
      <c r="A180" s="10"/>
    </row>
    <row r="182" spans="1:4" x14ac:dyDescent="0.25">
      <c r="A182" s="10"/>
    </row>
    <row r="186" spans="1:4" x14ac:dyDescent="0.25">
      <c r="C186" s="12"/>
      <c r="D186" s="12"/>
    </row>
  </sheetData>
  <sheetProtection selectLockedCells="1" selectUnlockedCells="1"/>
  <mergeCells count="6">
    <mergeCell ref="A155:G155"/>
    <mergeCell ref="A18:B19"/>
    <mergeCell ref="C18:D19"/>
    <mergeCell ref="E18:E19"/>
    <mergeCell ref="F18:F19"/>
    <mergeCell ref="A45:G45"/>
  </mergeCells>
  <conditionalFormatting sqref="A30">
    <cfRule type="cellIs" dxfId="16" priority="1" operator="notEqual">
      <formula>$D$20</formula>
    </cfRule>
    <cfRule type="cellIs" dxfId="15" priority="2" operator="notEqual">
      <formula>$G$26</formula>
    </cfRule>
  </conditionalFormatting>
  <conditionalFormatting sqref="G20">
    <cfRule type="cellIs" dxfId="14" priority="3" operator="notEqual">
      <formula>$D$20</formula>
    </cfRule>
  </conditionalFormatting>
  <conditionalFormatting sqref="J104">
    <cfRule type="cellIs" dxfId="13" priority="20" operator="notBetween">
      <formula>$J$103*0.05</formula>
      <formula>-$J$103*0.05</formula>
    </cfRule>
    <cfRule type="cellIs" dxfId="12" priority="21" operator="greaterThan">
      <formula>$J$103*0.05</formula>
    </cfRule>
    <cfRule type="cellIs" priority="22" operator="greaterThan">
      <formula>$J$103*0.05</formula>
    </cfRule>
  </conditionalFormatting>
  <conditionalFormatting sqref="J112">
    <cfRule type="cellIs" dxfId="11" priority="14" operator="notBetween">
      <formula>$J$103*0.05</formula>
      <formula>-$J$103*0.05</formula>
    </cfRule>
    <cfRule type="cellIs" dxfId="10" priority="15" operator="greaterThan">
      <formula>$J$103*0.05</formula>
    </cfRule>
    <cfRule type="cellIs" priority="16" operator="greaterThan">
      <formula>$J$103*0.05</formula>
    </cfRule>
  </conditionalFormatting>
  <conditionalFormatting sqref="J113:J121 J126:J133 J138:J146 J155:J159">
    <cfRule type="cellIs" dxfId="9" priority="23" operator="notEqual">
      <formula>"""0"""</formula>
    </cfRule>
  </conditionalFormatting>
  <conditionalFormatting sqref="J125">
    <cfRule type="cellIs" dxfId="8" priority="11" operator="notBetween">
      <formula>$J$103*0.05</formula>
      <formula>-$J$103*0.05</formula>
    </cfRule>
    <cfRule type="cellIs" dxfId="7" priority="12" operator="greaterThan">
      <formula>$J$103*0.05</formula>
    </cfRule>
    <cfRule type="cellIs" priority="13" operator="greaterThan">
      <formula>$J$103*0.05</formula>
    </cfRule>
  </conditionalFormatting>
  <conditionalFormatting sqref="J137">
    <cfRule type="cellIs" dxfId="6" priority="8" operator="notBetween">
      <formula>$J$103*0.05</formula>
      <formula>-$J$103*0.05</formula>
    </cfRule>
    <cfRule type="cellIs" dxfId="5" priority="9" operator="greaterThan">
      <formula>$J$103*0.05</formula>
    </cfRule>
    <cfRule type="cellIs" priority="10" operator="greaterThan">
      <formula>$J$103*0.05</formula>
    </cfRule>
  </conditionalFormatting>
  <conditionalFormatting sqref="J150">
    <cfRule type="cellIs" dxfId="4" priority="5" operator="notBetween">
      <formula>$J$103*0.05</formula>
      <formula>-$J$103*0.05</formula>
    </cfRule>
    <cfRule type="cellIs" dxfId="3" priority="6" operator="greaterThan">
      <formula>$J$103*0.05</formula>
    </cfRule>
    <cfRule type="cellIs" priority="7" operator="greaterThan">
      <formula>$J$103*0.05</formula>
    </cfRule>
  </conditionalFormatting>
  <conditionalFormatting sqref="J153">
    <cfRule type="cellIs" dxfId="2" priority="17" operator="notBetween">
      <formula>$J$103*0.05</formula>
      <formula>-$J$103*0.05</formula>
    </cfRule>
    <cfRule type="cellIs" dxfId="1" priority="18" operator="greaterThan">
      <formula>$J$103*0.05</formula>
    </cfRule>
    <cfRule type="cellIs" priority="19" operator="greaterThan">
      <formula>$J$103*0.05</formula>
    </cfRule>
  </conditionalFormatting>
  <conditionalFormatting sqref="J154">
    <cfRule type="cellIs" dxfId="0" priority="4" operator="notEqual">
      <formula>$G$154</formula>
    </cfRule>
  </conditionalFormatting>
  <pageMargins left="0.51181102362204722" right="0.51181102362204722" top="0.78740157480314965" bottom="0.78740157480314965" header="0.31496062992125984" footer="0.31496062992125984"/>
  <pageSetup paperSize="9" scale="95" orientation="portrait" horizontalDpi="360" verticalDpi="360" r:id="rId1"/>
  <rowBreaks count="2" manualBreakCount="2">
    <brk id="56" max="7" man="1"/>
    <brk id="163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15</vt:i4>
      </vt:variant>
      <vt:variant>
        <vt:lpstr>Intervalos Nomeados</vt:lpstr>
      </vt:variant>
      <vt:variant>
        <vt:i4>14</vt:i4>
      </vt:variant>
    </vt:vector>
  </HeadingPairs>
  <TitlesOfParts>
    <vt:vector size="29" baseType="lpstr">
      <vt:lpstr>DADOS</vt:lpstr>
      <vt:lpstr>Parcela 10</vt:lpstr>
      <vt:lpstr>Parcela 11</vt:lpstr>
      <vt:lpstr>Parcela 12</vt:lpstr>
      <vt:lpstr>Parcela 4</vt:lpstr>
      <vt:lpstr>Parcela 5</vt:lpstr>
      <vt:lpstr>Parcela 6</vt:lpstr>
      <vt:lpstr>Parcela 7</vt:lpstr>
      <vt:lpstr>Parcela 8</vt:lpstr>
      <vt:lpstr>Parcela 9</vt:lpstr>
      <vt:lpstr>0</vt:lpstr>
      <vt:lpstr>00</vt:lpstr>
      <vt:lpstr>000</vt:lpstr>
      <vt:lpstr>GLOBAL</vt:lpstr>
      <vt:lpstr>Aporte</vt:lpstr>
      <vt:lpstr>'0'!Area_de_impressao</vt:lpstr>
      <vt:lpstr>'00'!Area_de_impressao</vt:lpstr>
      <vt:lpstr>'000'!Area_de_impressao</vt:lpstr>
      <vt:lpstr>Aporte!Area_de_impressao</vt:lpstr>
      <vt:lpstr>GLOBAL!Area_de_impressao</vt:lpstr>
      <vt:lpstr>'Parcela 10'!Area_de_impressao</vt:lpstr>
      <vt:lpstr>'Parcela 11'!Area_de_impressao</vt:lpstr>
      <vt:lpstr>'Parcela 12'!Area_de_impressao</vt:lpstr>
      <vt:lpstr>'Parcela 4'!Area_de_impressao</vt:lpstr>
      <vt:lpstr>'Parcela 5'!Area_de_impressao</vt:lpstr>
      <vt:lpstr>'Parcela 6'!Area_de_impressao</vt:lpstr>
      <vt:lpstr>'Parcela 7'!Area_de_impressao</vt:lpstr>
      <vt:lpstr>'Parcela 8'!Area_de_impressao</vt:lpstr>
      <vt:lpstr>'Parcela 9'!Area_de_impressao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HELIO</dc:creator>
  <cp:lastModifiedBy>Helio Camargo</cp:lastModifiedBy>
  <cp:lastPrinted>2025-05-05T20:59:47Z</cp:lastPrinted>
  <dcterms:created xsi:type="dcterms:W3CDTF">2019-05-24T20:52:28Z</dcterms:created>
  <dcterms:modified xsi:type="dcterms:W3CDTF">2025-05-05T22:04:03Z</dcterms:modified>
</cp:coreProperties>
</file>