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Escritório\PRESTAÇÃO DE CONTAS\Prestação de Contas 2025\"/>
    </mc:Choice>
  </mc:AlternateContent>
  <xr:revisionPtr revIDLastSave="0" documentId="13_ncr:1_{5A575525-1AEE-432B-880E-55C770B3EF2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APA" sheetId="9" r:id="rId1"/>
    <sheet name="RH" sheetId="6" r:id="rId2"/>
    <sheet name="OUTRAS CATEGORIAS" sheetId="5" r:id="rId3"/>
    <sheet name="TOTAL" sheetId="11" r:id="rId4"/>
  </sheets>
  <definedNames>
    <definedName name="_xlnm.Print_Area" localSheetId="2">'OUTRAS CATEGORIAS'!$A$1:$D$88</definedName>
    <definedName name="_xlnm.Print_Area" localSheetId="1">RH!$A$1:$Q$55</definedName>
    <definedName name="_xlnm.Print_Area" localSheetId="3">TOTAL!$A$1:$D$28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" i="6" l="1"/>
  <c r="I31" i="6"/>
  <c r="I29" i="6"/>
  <c r="I28" i="6"/>
  <c r="I16" i="6"/>
  <c r="I15" i="6"/>
  <c r="I14" i="6"/>
  <c r="I13" i="6"/>
  <c r="I12" i="6"/>
  <c r="I11" i="6"/>
  <c r="I10" i="6"/>
  <c r="I9" i="6"/>
  <c r="I8" i="6"/>
  <c r="I7" i="6"/>
  <c r="G7" i="6"/>
  <c r="J44" i="6"/>
  <c r="J38" i="6"/>
  <c r="D31" i="6"/>
  <c r="F31" i="6" s="1"/>
  <c r="G31" i="6" s="1"/>
  <c r="D30" i="6"/>
  <c r="F30" i="6" s="1"/>
  <c r="G30" i="6" s="1"/>
  <c r="D29" i="6"/>
  <c r="F29" i="6" s="1"/>
  <c r="G29" i="6" s="1"/>
  <c r="D28" i="6"/>
  <c r="F28" i="6" s="1"/>
  <c r="G28" i="6" s="1"/>
  <c r="D27" i="6"/>
  <c r="F27" i="6" s="1"/>
  <c r="G27" i="6" s="1"/>
  <c r="D26" i="6"/>
  <c r="F26" i="6" s="1"/>
  <c r="G26" i="6" s="1"/>
  <c r="D25" i="6"/>
  <c r="F25" i="6" s="1"/>
  <c r="I25" i="6" s="1"/>
  <c r="D24" i="6"/>
  <c r="F24" i="6" s="1"/>
  <c r="G24" i="6" s="1"/>
  <c r="D23" i="6"/>
  <c r="F23" i="6" s="1"/>
  <c r="G23" i="6" s="1"/>
  <c r="D22" i="6"/>
  <c r="J17" i="6"/>
  <c r="I30" i="6" l="1"/>
  <c r="I27" i="6"/>
  <c r="I26" i="6"/>
  <c r="I24" i="6"/>
  <c r="I23" i="6"/>
  <c r="F46" i="6"/>
  <c r="F47" i="6"/>
  <c r="F45" i="6"/>
  <c r="G44" i="6"/>
  <c r="F44" i="6"/>
  <c r="F43" i="6"/>
  <c r="F42" i="6"/>
  <c r="G25" i="6"/>
  <c r="F41" i="6"/>
  <c r="F40" i="6"/>
  <c r="F39" i="6"/>
  <c r="N41" i="6"/>
  <c r="O43" i="6"/>
  <c r="N43" i="6"/>
  <c r="O42" i="6"/>
  <c r="N42" i="6"/>
  <c r="O41" i="6"/>
  <c r="H41" i="6"/>
  <c r="O40" i="6"/>
  <c r="N40" i="6"/>
  <c r="H40" i="6"/>
  <c r="G13" i="6"/>
  <c r="G10" i="6"/>
  <c r="G9" i="6"/>
  <c r="D111" i="5"/>
  <c r="D110" i="5"/>
  <c r="D109" i="5"/>
  <c r="D108" i="5"/>
  <c r="D107" i="5"/>
  <c r="D106" i="5"/>
  <c r="D105" i="5"/>
  <c r="D104" i="5"/>
  <c r="D99" i="5"/>
  <c r="D98" i="5"/>
  <c r="D97" i="5"/>
  <c r="D96" i="5"/>
  <c r="D95" i="5"/>
  <c r="D94" i="5"/>
  <c r="D93" i="5"/>
  <c r="D92" i="5"/>
  <c r="H42" i="6" l="1"/>
  <c r="H43" i="6"/>
  <c r="H39" i="6"/>
  <c r="G11" i="6"/>
  <c r="G42" i="6" s="1"/>
  <c r="G12" i="6"/>
  <c r="F17" i="6"/>
  <c r="F18" i="6" s="1"/>
  <c r="N39" i="6"/>
  <c r="L41" i="6" l="1"/>
  <c r="G41" i="6"/>
  <c r="J43" i="6"/>
  <c r="G43" i="6"/>
  <c r="J40" i="6"/>
  <c r="G40" i="6"/>
  <c r="J42" i="6"/>
  <c r="L42" i="6"/>
  <c r="J41" i="6"/>
  <c r="I41" i="6"/>
  <c r="L43" i="6"/>
  <c r="L40" i="6"/>
  <c r="I40" i="6"/>
  <c r="D38" i="5"/>
  <c r="D39" i="5"/>
  <c r="D40" i="5"/>
  <c r="D41" i="5"/>
  <c r="D42" i="5"/>
  <c r="D43" i="5"/>
  <c r="D9" i="5"/>
  <c r="D10" i="5"/>
  <c r="D81" i="5"/>
  <c r="D82" i="5"/>
  <c r="D83" i="5"/>
  <c r="D84" i="5"/>
  <c r="D85" i="5"/>
  <c r="D28" i="5"/>
  <c r="D29" i="5"/>
  <c r="D30" i="5"/>
  <c r="D31" i="5"/>
  <c r="D69" i="5"/>
  <c r="D70" i="5"/>
  <c r="D71" i="5"/>
  <c r="D72" i="5"/>
  <c r="D73" i="5"/>
  <c r="D54" i="5"/>
  <c r="D55" i="5"/>
  <c r="D60" i="5"/>
  <c r="D20" i="5"/>
  <c r="D19" i="5"/>
  <c r="N38" i="6"/>
  <c r="N44" i="6"/>
  <c r="N45" i="6"/>
  <c r="N47" i="6"/>
  <c r="D37" i="5"/>
  <c r="F22" i="6"/>
  <c r="I22" i="6" s="1"/>
  <c r="C45" i="5"/>
  <c r="B14" i="11" s="1"/>
  <c r="C13" i="5"/>
  <c r="B13" i="11" s="1"/>
  <c r="D12" i="5"/>
  <c r="D11" i="5"/>
  <c r="D8" i="5"/>
  <c r="D7" i="5"/>
  <c r="D79" i="5"/>
  <c r="D80" i="5"/>
  <c r="D86" i="5"/>
  <c r="D26" i="5"/>
  <c r="D27" i="5"/>
  <c r="D32" i="5"/>
  <c r="C74" i="5"/>
  <c r="B10" i="11" s="1"/>
  <c r="D67" i="5"/>
  <c r="D68" i="5"/>
  <c r="C33" i="5"/>
  <c r="B11" i="11" s="1"/>
  <c r="D50" i="5"/>
  <c r="D51" i="5"/>
  <c r="D52" i="5"/>
  <c r="D53" i="5"/>
  <c r="D61" i="5"/>
  <c r="D18" i="5"/>
  <c r="D21" i="5"/>
  <c r="O39" i="6"/>
  <c r="C18" i="6"/>
  <c r="D49" i="5"/>
  <c r="D66" i="5"/>
  <c r="C62" i="5"/>
  <c r="B9" i="11" s="1"/>
  <c r="D44" i="5"/>
  <c r="C87" i="5"/>
  <c r="B12" i="11" s="1"/>
  <c r="D78" i="5"/>
  <c r="D17" i="5"/>
  <c r="G22" i="6" l="1"/>
  <c r="F38" i="6"/>
  <c r="P23" i="6"/>
  <c r="Q23" i="6" s="1"/>
  <c r="I43" i="6"/>
  <c r="I42" i="6"/>
  <c r="P25" i="6"/>
  <c r="Q25" i="6" s="1"/>
  <c r="P26" i="6"/>
  <c r="Q26" i="6" s="1"/>
  <c r="P27" i="6"/>
  <c r="Q27" i="6" s="1"/>
  <c r="P24" i="6"/>
  <c r="Q24" i="6" s="1"/>
  <c r="P9" i="6"/>
  <c r="Q9" i="6" s="1"/>
  <c r="P11" i="6"/>
  <c r="Q11" i="6" s="1"/>
  <c r="P10" i="6"/>
  <c r="Q10" i="6" s="1"/>
  <c r="P12" i="6"/>
  <c r="Q12" i="6" s="1"/>
  <c r="P13" i="6"/>
  <c r="Q13" i="6" s="1"/>
  <c r="F32" i="6"/>
  <c r="F33" i="6" s="1"/>
  <c r="D87" i="5"/>
  <c r="D12" i="11" s="1"/>
  <c r="D74" i="5"/>
  <c r="D10" i="11" s="1"/>
  <c r="D33" i="5"/>
  <c r="D45" i="5"/>
  <c r="D14" i="11" s="1"/>
  <c r="G15" i="6"/>
  <c r="G14" i="6"/>
  <c r="G8" i="6"/>
  <c r="G39" i="6" s="1"/>
  <c r="G16" i="6"/>
  <c r="D62" i="5"/>
  <c r="D9" i="11" s="1"/>
  <c r="N18" i="6"/>
  <c r="N32" i="6"/>
  <c r="N33" i="6" s="1"/>
  <c r="D22" i="5"/>
  <c r="D8" i="11" s="1"/>
  <c r="N46" i="6"/>
  <c r="O47" i="6"/>
  <c r="O46" i="6"/>
  <c r="O38" i="6"/>
  <c r="O45" i="6"/>
  <c r="O44" i="6"/>
  <c r="O32" i="6"/>
  <c r="O33" i="6" s="1"/>
  <c r="D13" i="5"/>
  <c r="D13" i="11" s="1"/>
  <c r="D11" i="11"/>
  <c r="O17" i="6"/>
  <c r="O18" i="6" s="1"/>
  <c r="D32" i="6"/>
  <c r="D33" i="6" s="1"/>
  <c r="C22" i="5"/>
  <c r="B8" i="11" s="1"/>
  <c r="B15" i="11" s="1"/>
  <c r="P40" i="6" l="1"/>
  <c r="P43" i="6"/>
  <c r="P41" i="6"/>
  <c r="P42" i="6"/>
  <c r="F48" i="6"/>
  <c r="D15" i="11"/>
  <c r="N48" i="6"/>
  <c r="C48" i="6"/>
  <c r="G46" i="6" l="1"/>
  <c r="H46" i="6"/>
  <c r="L46" i="6" l="1"/>
  <c r="J46" i="6"/>
  <c r="P15" i="6"/>
  <c r="Q15" i="6" s="1"/>
  <c r="I46" i="6"/>
  <c r="P30" i="6" l="1"/>
  <c r="Q30" i="6" s="1"/>
  <c r="P46" i="6" l="1"/>
  <c r="O48" i="6" l="1"/>
  <c r="H38" i="6"/>
  <c r="H47" i="6" l="1"/>
  <c r="H45" i="6"/>
  <c r="G47" i="6"/>
  <c r="G38" i="6"/>
  <c r="G45" i="6"/>
  <c r="H44" i="6"/>
  <c r="J39" i="6"/>
  <c r="L39" i="6"/>
  <c r="I44" i="6"/>
  <c r="I39" i="6"/>
  <c r="G32" i="6"/>
  <c r="G33" i="6" s="1"/>
  <c r="H33" i="6"/>
  <c r="H18" i="6"/>
  <c r="G17" i="6"/>
  <c r="G18" i="6" s="1"/>
  <c r="L44" i="6" l="1"/>
  <c r="P7" i="6"/>
  <c r="Q7" i="6" s="1"/>
  <c r="J47" i="6"/>
  <c r="J45" i="6"/>
  <c r="L47" i="6"/>
  <c r="I38" i="6"/>
  <c r="L45" i="6"/>
  <c r="I45" i="6"/>
  <c r="L38" i="6"/>
  <c r="I47" i="6"/>
  <c r="P29" i="6"/>
  <c r="Q29" i="6" s="1"/>
  <c r="L32" i="6"/>
  <c r="L33" i="6" s="1"/>
  <c r="J32" i="6"/>
  <c r="J33" i="6" s="1"/>
  <c r="P31" i="6"/>
  <c r="Q31" i="6" s="1"/>
  <c r="P16" i="6"/>
  <c r="Q16" i="6" s="1"/>
  <c r="J18" i="6"/>
  <c r="L18" i="6"/>
  <c r="P14" i="6"/>
  <c r="Q14" i="6" s="1"/>
  <c r="P22" i="6"/>
  <c r="Q22" i="6" s="1"/>
  <c r="P8" i="6"/>
  <c r="P28" i="6"/>
  <c r="Q28" i="6" s="1"/>
  <c r="P44" i="6" s="1"/>
  <c r="H48" i="6"/>
  <c r="G48" i="6"/>
  <c r="Q8" i="6" l="1"/>
  <c r="P39" i="6" s="1"/>
  <c r="P38" i="6"/>
  <c r="J48" i="6"/>
  <c r="L48" i="6"/>
  <c r="I32" i="6"/>
  <c r="I33" i="6" s="1"/>
  <c r="P45" i="6" l="1"/>
  <c r="I17" i="6"/>
  <c r="I18" i="6" s="1"/>
  <c r="P47" i="6"/>
  <c r="P32" i="6"/>
  <c r="P33" i="6" s="1"/>
  <c r="Q32" i="6"/>
  <c r="C6" i="11" s="1"/>
  <c r="C17" i="11" s="1"/>
  <c r="P48" i="6" l="1"/>
  <c r="D5" i="11" s="1"/>
  <c r="D16" i="11" s="1"/>
  <c r="P17" i="6"/>
  <c r="P18" i="6" s="1"/>
  <c r="I48" i="6"/>
  <c r="Q17" i="6"/>
  <c r="C5" i="11" s="1"/>
  <c r="C16" i="11" s="1"/>
</calcChain>
</file>

<file path=xl/sharedStrings.xml><?xml version="1.0" encoding="utf-8"?>
<sst xmlns="http://schemas.openxmlformats.org/spreadsheetml/2006/main" count="262" uniqueCount="134">
  <si>
    <t>TOTAL</t>
  </si>
  <si>
    <t xml:space="preserve"> </t>
  </si>
  <si>
    <t>DESCRIÇÃO</t>
  </si>
  <si>
    <t>SALÁRIO BRUTO</t>
  </si>
  <si>
    <t>RATEIO</t>
  </si>
  <si>
    <t>FÉRIAS</t>
  </si>
  <si>
    <t>13º SALÁRIO</t>
  </si>
  <si>
    <t>CUSTO MENSAL</t>
  </si>
  <si>
    <t>FUNÇÃO</t>
  </si>
  <si>
    <t>RATEIO MENSAL</t>
  </si>
  <si>
    <t>ENCARGOS PATRONAIS</t>
  </si>
  <si>
    <t>MEMÓRIA DE CÁLCULO I - RECURSOS HUMANOS</t>
  </si>
  <si>
    <t>Média Mensal</t>
  </si>
  <si>
    <t>Total Anual</t>
  </si>
  <si>
    <t>VALORES</t>
  </si>
  <si>
    <t>Gêneros Alimentícios</t>
  </si>
  <si>
    <t>Outros Materiais de Consumo</t>
  </si>
  <si>
    <t>Materiais de Higiene e Limpeza</t>
  </si>
  <si>
    <t>Utilidades Públicas</t>
  </si>
  <si>
    <t>Energia Elétrica</t>
  </si>
  <si>
    <t>Gás</t>
  </si>
  <si>
    <t>Outras Despesas</t>
  </si>
  <si>
    <t>Outros Serviços de Terceiros</t>
  </si>
  <si>
    <t>FGTS TOTAL (8%)</t>
  </si>
  <si>
    <t>PIS TOTAL (1%)</t>
  </si>
  <si>
    <t>BENEFÍCIOS</t>
  </si>
  <si>
    <t>INSS TOTAL (20%)</t>
  </si>
  <si>
    <t>QTDE</t>
  </si>
  <si>
    <t>SALÁRIO TOTAL</t>
  </si>
  <si>
    <t>AUXÍLIO TRANSPORTE (MÉDIA DE R$ 100,00)</t>
  </si>
  <si>
    <t>SALÁRIO + DISSÍDIO (5%)</t>
  </si>
  <si>
    <t>MEMÓRIA DE CÁLCULO II - OUTRAS CATEGORIAS</t>
  </si>
  <si>
    <t>Materiais de Escritório</t>
  </si>
  <si>
    <t>Materiais para manutenção predial (hidráulica e elétrica)</t>
  </si>
  <si>
    <t>Honorários Contábeis</t>
  </si>
  <si>
    <t>Honorários Jurídicos</t>
  </si>
  <si>
    <t>Serviços de Manutenção Predial</t>
  </si>
  <si>
    <t>Locações</t>
  </si>
  <si>
    <t>Locação de Equipamentos de Informática</t>
  </si>
  <si>
    <t>Locação de Equipamentos de Segurança e Monitoramento</t>
  </si>
  <si>
    <t>Tarifa de Água e Esgoto</t>
  </si>
  <si>
    <t>Bens e Materiais Permanentes</t>
  </si>
  <si>
    <t>Equipamentos de Informática (descrever o item)</t>
  </si>
  <si>
    <t>Móveis (descrever o item)</t>
  </si>
  <si>
    <t>OBS:</t>
  </si>
  <si>
    <t>Serviços de manutenção de máquinas e equipamentos</t>
  </si>
  <si>
    <t>CARGA HORÁRIA</t>
  </si>
  <si>
    <t>IDENTIFICAÇÃO DA ORGANIZAÇÃO</t>
  </si>
  <si>
    <t xml:space="preserve">Razão Social </t>
  </si>
  <si>
    <t>Sigla</t>
  </si>
  <si>
    <t>NOME DA OFERTA SOCIOASSISTENCIAL</t>
  </si>
  <si>
    <t>PROTOCOLO DE RECEBIMENTO</t>
  </si>
  <si>
    <t>Data</t>
  </si>
  <si>
    <t xml:space="preserve">Nome </t>
  </si>
  <si>
    <t>Assinatura</t>
  </si>
  <si>
    <t>1. Para o cálculo do salário bruto de cada cargo, deve ser considerado o piso salarial de cada categoria, podendo utilizar como base o piso salarial da prefeitura ou da categoria sindical pela CLT.</t>
  </si>
  <si>
    <t>2. Para o cálculo dos encargos e benefícios, devem ser consideradas as convenções sindicais de cada categoria.</t>
  </si>
  <si>
    <t>NATUREZA DA DESPESA</t>
  </si>
  <si>
    <t>ESPECIFICAÇÃO</t>
  </si>
  <si>
    <t>RECURSOS HUMANOS</t>
  </si>
  <si>
    <t>OUTRAS CATEGORIAS</t>
  </si>
  <si>
    <t>Total</t>
  </si>
  <si>
    <t>TOTAL (RH + OUTRAS CATEGORIAS)</t>
  </si>
  <si>
    <t>MEMÓRIA DE CÁLCULO III - TOTAL</t>
  </si>
  <si>
    <t>MÉDIA MENSAL</t>
  </si>
  <si>
    <t>Média Mensal 1º Semestre</t>
  </si>
  <si>
    <t>Média Mensal 2º Semestre</t>
  </si>
  <si>
    <t>ASSINATURA DO(A) COORDENADOR(A)</t>
  </si>
  <si>
    <t>ASSINATURA DO(A) PRESIDENTE(A) DA ORGANIZAÇÃO</t>
  </si>
  <si>
    <t>ASSINATURAS DOS(AS) RESPONSÁVEIS PELA MEMÓRIA DE CÁLCULO</t>
  </si>
  <si>
    <t>ASSINATURA DO(A) RESPONSÁVEL PELA ELABORAÇÃO</t>
  </si>
  <si>
    <t>SALÁRIO LÍQUIDO</t>
  </si>
  <si>
    <t>CESTA BÁSICA (R$ 90,00)</t>
  </si>
  <si>
    <t>3. Na memória de Cálculo, as células estão com fórmulas e os valores constantes são somente a título de exemplo, sendo necessário adequar os campos e as fórmulas de acordo com o que a OSC irá custear com o recurso da parceria.</t>
  </si>
  <si>
    <t xml:space="preserve">4. Benefícios podem ser incluídos desde que em consonância com a convenção coletiva e demais dispositivos legais. </t>
  </si>
  <si>
    <t xml:space="preserve">6. Os valores finais das planilhas devem ser idênticos aos recursos cofinanciados, conforme disposto no Termo de Referência, podendo a OSC distribuir as despesas da forma que melhor atender </t>
  </si>
  <si>
    <t xml:space="preserve">5. Deverá ser feita uma planilha para cada fonte de recurso, conforme cronograma de desembolso, tendo em vista as movimentações em contas separadas (municipal, federal e/ou estadual) </t>
  </si>
  <si>
    <r>
      <t xml:space="preserve">Peças para manutenção de máquinas e equipamentos </t>
    </r>
    <r>
      <rPr>
        <sz val="8"/>
        <color theme="1"/>
        <rFont val="Cambria"/>
        <family val="1"/>
        <scheme val="major"/>
      </rPr>
      <t>(SOMENTE PARA SERVIÇOS COM AUTORIZAÇÃO NO TERMO DE REFERÊNCIA)</t>
    </r>
  </si>
  <si>
    <t>TOTAL - 8 MESES</t>
  </si>
  <si>
    <t xml:space="preserve">TOTAL </t>
  </si>
  <si>
    <t>CUSTO TOTAL</t>
  </si>
  <si>
    <t>SOMATÓRI0</t>
  </si>
  <si>
    <t>CUSTO ...... MESES</t>
  </si>
  <si>
    <t>Eletro - Eletronicos</t>
  </si>
  <si>
    <t>Eletrodomesticos</t>
  </si>
  <si>
    <t>Alimentos / Agua Potave l (galão)</t>
  </si>
  <si>
    <t>Imovel</t>
  </si>
  <si>
    <t>Veiculo</t>
  </si>
  <si>
    <t>Sistema de Software</t>
  </si>
  <si>
    <t>Manuteção</t>
  </si>
  <si>
    <t>Equipamento de Informatica</t>
  </si>
  <si>
    <t>Predial e Imobiliario</t>
  </si>
  <si>
    <t>Veiculos</t>
  </si>
  <si>
    <t>Mobiliario e Equipamentos</t>
  </si>
  <si>
    <t>Outras Manutenção (descrever)</t>
  </si>
  <si>
    <t>Combustível e Lubrificantes.</t>
  </si>
  <si>
    <t>Materal  Didatico</t>
  </si>
  <si>
    <t>Materal Esportivo</t>
  </si>
  <si>
    <t>Uniforme</t>
  </si>
  <si>
    <t>Equipamento de Segurança (EPI)</t>
  </si>
  <si>
    <t>Cama / Mesa e Banho</t>
  </si>
  <si>
    <t>Outros Materiais (descrever)</t>
  </si>
  <si>
    <t>Vigilancia</t>
  </si>
  <si>
    <t>Outros serviços de terceiros Pessoa Juridica</t>
  </si>
  <si>
    <t>Pequenos reparos / reformas</t>
  </si>
  <si>
    <t>Telefone</t>
  </si>
  <si>
    <t>Internet / TV a cabo</t>
  </si>
  <si>
    <t>Outras utilidades publicas</t>
  </si>
  <si>
    <t>IRRF</t>
  </si>
  <si>
    <t>Vale  Refeição</t>
  </si>
  <si>
    <t>Capacitação</t>
  </si>
  <si>
    <t>Cursos / Treinamentos / Reciclagem - funcionarios</t>
  </si>
  <si>
    <t>Cursos para usuarios.</t>
  </si>
  <si>
    <t>Coordenadora</t>
  </si>
  <si>
    <t>40hs</t>
  </si>
  <si>
    <t>CESTA BÁSICA (R$ 380,00)</t>
  </si>
  <si>
    <t>Assistente Social</t>
  </si>
  <si>
    <t>30hs</t>
  </si>
  <si>
    <t>Psicologa</t>
  </si>
  <si>
    <t>Enfermeira Padrão</t>
  </si>
  <si>
    <t>Nutricionista</t>
  </si>
  <si>
    <t>Terapeuta Ocupacional</t>
  </si>
  <si>
    <t>Anallista financeiro</t>
  </si>
  <si>
    <t>Recepcionista</t>
  </si>
  <si>
    <t>44hs</t>
  </si>
  <si>
    <t>Aux. Enf/cuidador</t>
  </si>
  <si>
    <t>12x36</t>
  </si>
  <si>
    <t>Cozinheira/serv. Gerais</t>
  </si>
  <si>
    <t>Associação Beneficente Residencial Evangelico Benaiah</t>
  </si>
  <si>
    <t>Serviço de acolhimento ao Idoso</t>
  </si>
  <si>
    <t>MEMÓRIA DE CÁLCULO - PLANO DE TRABALHO 2025</t>
  </si>
  <si>
    <t>Execução do serviço</t>
  </si>
  <si>
    <r>
      <t>PERÍODO:</t>
    </r>
    <r>
      <rPr>
        <i/>
        <sz val="10"/>
        <color rgb="FFFF0000"/>
        <rFont val="Cambria"/>
        <family val="1"/>
        <scheme val="major"/>
      </rPr>
      <t xml:space="preserve"> (6 meses)</t>
    </r>
  </si>
  <si>
    <r>
      <t>PERÍODO:</t>
    </r>
    <r>
      <rPr>
        <i/>
        <sz val="10"/>
        <color rgb="FFFF0000"/>
        <rFont val="Cambria"/>
        <family val="1"/>
        <scheme val="major"/>
      </rPr>
      <t xml:space="preserve"> (12 meses)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</si>
</sst>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#,##0.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FF0000"/>
      <name val="Cambria"/>
      <family val="1"/>
      <scheme val="major"/>
    </font>
    <font>
      <b/>
      <sz val="9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10"/>
      <name val="Cambria"/>
      <family val="1"/>
      <scheme val="major"/>
    </font>
    <font>
      <sz val="10"/>
      <name val="Cambria"/>
      <family val="1"/>
      <scheme val="major"/>
    </font>
    <font>
      <b/>
      <sz val="12"/>
      <color indexed="9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11"/>
      <name val="Cambria"/>
      <family val="1"/>
      <scheme val="major"/>
    </font>
    <font>
      <sz val="12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0"/>
      <color rgb="FFFF0000"/>
      <name val="Cambria"/>
      <family val="1"/>
      <scheme val="major"/>
    </font>
    <font>
      <sz val="8"/>
      <color theme="1"/>
      <name val="Cambria"/>
      <family val="1"/>
      <scheme val="major"/>
    </font>
    <font>
      <i/>
      <sz val="10"/>
      <color rgb="FFFF0000"/>
      <name val="Cambria"/>
      <family val="1"/>
      <scheme val="major"/>
    </font>
    <font>
      <b/>
      <sz val="10"/>
      <color rgb="FFFF0000"/>
      <name val="Cambria"/>
      <family val="1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4" fontId="1" fillId="0" borderId="0" applyFont="0" applyFill="0" applyBorder="0" applyAlignment="0" applyProtection="0"/>
  </cellStyleXfs>
  <cellXfs count="134">
    <xf numFmtId="0" fontId="0" fillId="0" borderId="0" xfId="0"/>
    <xf numFmtId="0" fontId="4" fillId="0" borderId="0" xfId="0" applyFont="1"/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6" fillId="5" borderId="0" xfId="0" applyFont="1" applyFill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44" fontId="7" fillId="0" borderId="0" xfId="0" applyNumberFormat="1" applyFont="1"/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center" vertical="center" wrapText="1"/>
    </xf>
    <xf numFmtId="1" fontId="6" fillId="8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44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44" fontId="11" fillId="3" borderId="6" xfId="0" applyNumberFormat="1" applyFont="1" applyFill="1" applyBorder="1" applyAlignment="1">
      <alignment horizontal="center" vertical="center" wrapText="1"/>
    </xf>
    <xf numFmtId="44" fontId="11" fillId="3" borderId="1" xfId="0" applyNumberFormat="1" applyFont="1" applyFill="1" applyBorder="1" applyAlignment="1">
      <alignment horizontal="center" vertical="center" wrapText="1"/>
    </xf>
    <xf numFmtId="44" fontId="4" fillId="4" borderId="2" xfId="0" applyNumberFormat="1" applyFont="1" applyFill="1" applyBorder="1" applyAlignment="1">
      <alignment horizontal="center" vertical="center"/>
    </xf>
    <xf numFmtId="44" fontId="8" fillId="4" borderId="1" xfId="2" applyFont="1" applyFill="1" applyBorder="1" applyAlignment="1">
      <alignment horizontal="right" vertical="center"/>
    </xf>
    <xf numFmtId="44" fontId="8" fillId="4" borderId="1" xfId="0" applyNumberFormat="1" applyFont="1" applyFill="1" applyBorder="1" applyAlignment="1">
      <alignment horizontal="right" vertical="center"/>
    </xf>
    <xf numFmtId="44" fontId="6" fillId="4" borderId="1" xfId="0" applyNumberFormat="1" applyFont="1" applyFill="1" applyBorder="1" applyAlignment="1">
      <alignment horizontal="right" vertical="center"/>
    </xf>
    <xf numFmtId="44" fontId="6" fillId="8" borderId="1" xfId="0" applyNumberFormat="1" applyFont="1" applyFill="1" applyBorder="1" applyAlignment="1">
      <alignment horizontal="right" vertical="center"/>
    </xf>
    <xf numFmtId="44" fontId="8" fillId="0" borderId="1" xfId="2" applyFont="1" applyBorder="1" applyAlignment="1">
      <alignment horizontal="right" vertical="center"/>
    </xf>
    <xf numFmtId="44" fontId="6" fillId="0" borderId="1" xfId="0" applyNumberFormat="1" applyFont="1" applyBorder="1" applyAlignment="1">
      <alignment horizontal="right" vertical="center"/>
    </xf>
    <xf numFmtId="44" fontId="7" fillId="4" borderId="1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64" fontId="11" fillId="8" borderId="1" xfId="0" applyNumberFormat="1" applyFont="1" applyFill="1" applyBorder="1" applyAlignment="1">
      <alignment vertical="center"/>
    </xf>
    <xf numFmtId="164" fontId="11" fillId="4" borderId="1" xfId="0" applyNumberFormat="1" applyFont="1" applyFill="1" applyBorder="1" applyAlignment="1">
      <alignment horizontal="right" vertical="center"/>
    </xf>
    <xf numFmtId="0" fontId="12" fillId="3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 textRotation="90" wrapText="1"/>
    </xf>
    <xf numFmtId="44" fontId="4" fillId="4" borderId="1" xfId="0" applyNumberFormat="1" applyFont="1" applyFill="1" applyBorder="1" applyAlignment="1">
      <alignment horizontal="right" vertical="center"/>
    </xf>
    <xf numFmtId="44" fontId="12" fillId="2" borderId="1" xfId="1" applyNumberFormat="1" applyFont="1" applyFill="1" applyBorder="1" applyAlignment="1">
      <alignment horizontal="right" vertical="center" wrapText="1"/>
    </xf>
    <xf numFmtId="44" fontId="4" fillId="4" borderId="1" xfId="0" applyNumberFormat="1" applyFont="1" applyFill="1" applyBorder="1" applyAlignment="1">
      <alignment vertical="center"/>
    </xf>
    <xf numFmtId="44" fontId="12" fillId="2" borderId="1" xfId="1" applyNumberFormat="1" applyFont="1" applyFill="1" applyBorder="1" applyAlignment="1">
      <alignment vertical="center" wrapText="1"/>
    </xf>
    <xf numFmtId="44" fontId="12" fillId="2" borderId="1" xfId="1" applyNumberFormat="1" applyFont="1" applyFill="1" applyBorder="1" applyAlignment="1">
      <alignment horizontal="center" vertical="center" wrapText="1"/>
    </xf>
    <xf numFmtId="44" fontId="12" fillId="0" borderId="0" xfId="1" applyNumberFormat="1" applyFont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44" fontId="4" fillId="0" borderId="1" xfId="0" applyNumberFormat="1" applyFont="1" applyBorder="1" applyAlignment="1">
      <alignment horizontal="center" vertical="center"/>
    </xf>
    <xf numFmtId="0" fontId="13" fillId="0" borderId="1" xfId="1" applyFont="1" applyBorder="1" applyAlignment="1">
      <alignment vertical="center" wrapText="1"/>
    </xf>
    <xf numFmtId="44" fontId="13" fillId="0" borderId="1" xfId="1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44" fontId="4" fillId="0" borderId="0" xfId="0" applyNumberFormat="1" applyFont="1" applyAlignment="1">
      <alignment horizontal="center" vertical="center"/>
    </xf>
    <xf numFmtId="44" fontId="4" fillId="0" borderId="0" xfId="0" applyNumberFormat="1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44" fontId="19" fillId="0" borderId="0" xfId="0" applyNumberFormat="1" applyFont="1"/>
    <xf numFmtId="0" fontId="19" fillId="0" borderId="0" xfId="0" applyFont="1"/>
    <xf numFmtId="0" fontId="1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44" fontId="9" fillId="0" borderId="0" xfId="0" applyNumberFormat="1" applyFont="1"/>
    <xf numFmtId="0" fontId="6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44" fontId="8" fillId="4" borderId="4" xfId="2" applyFont="1" applyFill="1" applyBorder="1" applyAlignment="1">
      <alignment horizontal="right" vertical="center"/>
    </xf>
    <xf numFmtId="44" fontId="7" fillId="4" borderId="3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left" wrapText="1"/>
    </xf>
    <xf numFmtId="0" fontId="18" fillId="6" borderId="3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8" fillId="6" borderId="4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4" fontId="7" fillId="4" borderId="6" xfId="0" applyNumberFormat="1" applyFont="1" applyFill="1" applyBorder="1" applyAlignment="1">
      <alignment horizontal="right" vertical="center"/>
    </xf>
    <xf numFmtId="44" fontId="7" fillId="4" borderId="1" xfId="0" applyNumberFormat="1" applyFont="1" applyFill="1" applyBorder="1" applyAlignment="1">
      <alignment horizontal="right" vertical="center"/>
    </xf>
    <xf numFmtId="44" fontId="7" fillId="4" borderId="3" xfId="0" applyNumberFormat="1" applyFont="1" applyFill="1" applyBorder="1" applyAlignment="1">
      <alignment horizontal="right" vertical="center"/>
    </xf>
    <xf numFmtId="44" fontId="7" fillId="4" borderId="4" xfId="0" applyNumberFormat="1" applyFont="1" applyFill="1" applyBorder="1" applyAlignment="1">
      <alignment horizontal="right" vertical="center"/>
    </xf>
    <xf numFmtId="44" fontId="7" fillId="4" borderId="2" xfId="0" applyNumberFormat="1" applyFont="1" applyFill="1" applyBorder="1" applyAlignment="1">
      <alignment horizontal="right" vertical="center"/>
    </xf>
    <xf numFmtId="0" fontId="10" fillId="8" borderId="3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44" fontId="11" fillId="3" borderId="1" xfId="0" applyNumberFormat="1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 vertical="center" wrapText="1"/>
    </xf>
    <xf numFmtId="44" fontId="11" fillId="3" borderId="3" xfId="0" applyNumberFormat="1" applyFont="1" applyFill="1" applyBorder="1" applyAlignment="1">
      <alignment horizontal="center" vertical="center" wrapText="1"/>
    </xf>
    <xf numFmtId="44" fontId="11" fillId="3" borderId="4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64" fontId="11" fillId="4" borderId="1" xfId="0" applyNumberFormat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right" vertical="center"/>
    </xf>
    <xf numFmtId="0" fontId="11" fillId="8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left" vertical="center"/>
    </xf>
    <xf numFmtId="0" fontId="12" fillId="3" borderId="1" xfId="1" applyFont="1" applyFill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8" fillId="6" borderId="0" xfId="0" applyFont="1" applyFill="1" applyAlignment="1">
      <alignment horizontal="center" vertical="center"/>
    </xf>
  </cellXfs>
  <cellStyles count="3">
    <cellStyle name="Moeda" xfId="2" builtinId="4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219075</xdr:colOff>
      <xdr:row>1</xdr:row>
      <xdr:rowOff>27940</xdr:rowOff>
    </xdr:to>
    <xdr:pic>
      <xdr:nvPicPr>
        <xdr:cNvPr id="3" name="Imagem 2" descr="Logo">
          <a:extLst>
            <a:ext uri="{FF2B5EF4-FFF2-40B4-BE49-F238E27FC236}">
              <a16:creationId xmlns:a16="http://schemas.microsoft.com/office/drawing/2014/main" id="{40F83F63-790D-4E15-9CD9-3755B3019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5422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1123950</xdr:colOff>
      <xdr:row>0</xdr:row>
      <xdr:rowOff>542290</xdr:rowOff>
    </xdr:to>
    <xdr:pic>
      <xdr:nvPicPr>
        <xdr:cNvPr id="5" name="Imagem 4" descr="Logo">
          <a:extLst>
            <a:ext uri="{FF2B5EF4-FFF2-40B4-BE49-F238E27FC236}">
              <a16:creationId xmlns:a16="http://schemas.microsoft.com/office/drawing/2014/main" id="{7700E7FC-3820-4233-9E20-CF99B1DFD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5422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1123950</xdr:colOff>
      <xdr:row>0</xdr:row>
      <xdr:rowOff>542290</xdr:rowOff>
    </xdr:to>
    <xdr:pic>
      <xdr:nvPicPr>
        <xdr:cNvPr id="4" name="Imagem 3" descr="Logo">
          <a:extLst>
            <a:ext uri="{FF2B5EF4-FFF2-40B4-BE49-F238E27FC236}">
              <a16:creationId xmlns:a16="http://schemas.microsoft.com/office/drawing/2014/main" id="{E841A53F-823D-4184-957A-1E5672DA6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5422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1123950</xdr:colOff>
      <xdr:row>0</xdr:row>
      <xdr:rowOff>542290</xdr:rowOff>
    </xdr:to>
    <xdr:pic>
      <xdr:nvPicPr>
        <xdr:cNvPr id="4" name="Imagem 3" descr="Logo">
          <a:extLst>
            <a:ext uri="{FF2B5EF4-FFF2-40B4-BE49-F238E27FC236}">
              <a16:creationId xmlns:a16="http://schemas.microsoft.com/office/drawing/2014/main" id="{501EB9E1-6DC0-4665-8FA8-20A19433C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5422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F21"/>
  <sheetViews>
    <sheetView workbookViewId="0">
      <selection activeCell="J12" sqref="J12"/>
    </sheetView>
  </sheetViews>
  <sheetFormatPr defaultRowHeight="12.75" x14ac:dyDescent="0.25"/>
  <cols>
    <col min="1" max="1" width="13.5703125" style="16" customWidth="1"/>
    <col min="2" max="2" width="10.85546875" style="16" customWidth="1"/>
    <col min="3" max="3" width="30.42578125" style="16" customWidth="1"/>
    <col min="4" max="4" width="11.140625" style="16" customWidth="1"/>
    <col min="5" max="248" width="9.140625" style="16"/>
    <col min="249" max="249" width="13.5703125" style="16" customWidth="1"/>
    <col min="250" max="256" width="9.140625" style="16"/>
    <col min="257" max="257" width="11.140625" style="16" customWidth="1"/>
    <col min="258" max="260" width="9.140625" style="16"/>
    <col min="261" max="261" width="5.140625" style="16" customWidth="1"/>
    <col min="262" max="504" width="9.140625" style="16"/>
    <col min="505" max="505" width="13.5703125" style="16" customWidth="1"/>
    <col min="506" max="512" width="9.140625" style="16"/>
    <col min="513" max="513" width="11.140625" style="16" customWidth="1"/>
    <col min="514" max="516" width="9.140625" style="16"/>
    <col min="517" max="517" width="5.140625" style="16" customWidth="1"/>
    <col min="518" max="760" width="9.140625" style="16"/>
    <col min="761" max="761" width="13.5703125" style="16" customWidth="1"/>
    <col min="762" max="768" width="9.140625" style="16"/>
    <col min="769" max="769" width="11.140625" style="16" customWidth="1"/>
    <col min="770" max="772" width="9.140625" style="16"/>
    <col min="773" max="773" width="5.140625" style="16" customWidth="1"/>
    <col min="774" max="1016" width="9.140625" style="16"/>
    <col min="1017" max="1017" width="13.5703125" style="16" customWidth="1"/>
    <col min="1018" max="1024" width="9.140625" style="16"/>
    <col min="1025" max="1025" width="11.140625" style="16" customWidth="1"/>
    <col min="1026" max="1028" width="9.140625" style="16"/>
    <col min="1029" max="1029" width="5.140625" style="16" customWidth="1"/>
    <col min="1030" max="1272" width="9.140625" style="16"/>
    <col min="1273" max="1273" width="13.5703125" style="16" customWidth="1"/>
    <col min="1274" max="1280" width="9.140625" style="16"/>
    <col min="1281" max="1281" width="11.140625" style="16" customWidth="1"/>
    <col min="1282" max="1284" width="9.140625" style="16"/>
    <col min="1285" max="1285" width="5.140625" style="16" customWidth="1"/>
    <col min="1286" max="1528" width="9.140625" style="16"/>
    <col min="1529" max="1529" width="13.5703125" style="16" customWidth="1"/>
    <col min="1530" max="1536" width="9.140625" style="16"/>
    <col min="1537" max="1537" width="11.140625" style="16" customWidth="1"/>
    <col min="1538" max="1540" width="9.140625" style="16"/>
    <col min="1541" max="1541" width="5.140625" style="16" customWidth="1"/>
    <col min="1542" max="1784" width="9.140625" style="16"/>
    <col min="1785" max="1785" width="13.5703125" style="16" customWidth="1"/>
    <col min="1786" max="1792" width="9.140625" style="16"/>
    <col min="1793" max="1793" width="11.140625" style="16" customWidth="1"/>
    <col min="1794" max="1796" width="9.140625" style="16"/>
    <col min="1797" max="1797" width="5.140625" style="16" customWidth="1"/>
    <col min="1798" max="2040" width="9.140625" style="16"/>
    <col min="2041" max="2041" width="13.5703125" style="16" customWidth="1"/>
    <col min="2042" max="2048" width="9.140625" style="16"/>
    <col min="2049" max="2049" width="11.140625" style="16" customWidth="1"/>
    <col min="2050" max="2052" width="9.140625" style="16"/>
    <col min="2053" max="2053" width="5.140625" style="16" customWidth="1"/>
    <col min="2054" max="2296" width="9.140625" style="16"/>
    <col min="2297" max="2297" width="13.5703125" style="16" customWidth="1"/>
    <col min="2298" max="2304" width="9.140625" style="16"/>
    <col min="2305" max="2305" width="11.140625" style="16" customWidth="1"/>
    <col min="2306" max="2308" width="9.140625" style="16"/>
    <col min="2309" max="2309" width="5.140625" style="16" customWidth="1"/>
    <col min="2310" max="2552" width="9.140625" style="16"/>
    <col min="2553" max="2553" width="13.5703125" style="16" customWidth="1"/>
    <col min="2554" max="2560" width="9.140625" style="16"/>
    <col min="2561" max="2561" width="11.140625" style="16" customWidth="1"/>
    <col min="2562" max="2564" width="9.140625" style="16"/>
    <col min="2565" max="2565" width="5.140625" style="16" customWidth="1"/>
    <col min="2566" max="2808" width="9.140625" style="16"/>
    <col min="2809" max="2809" width="13.5703125" style="16" customWidth="1"/>
    <col min="2810" max="2816" width="9.140625" style="16"/>
    <col min="2817" max="2817" width="11.140625" style="16" customWidth="1"/>
    <col min="2818" max="2820" width="9.140625" style="16"/>
    <col min="2821" max="2821" width="5.140625" style="16" customWidth="1"/>
    <col min="2822" max="3064" width="9.140625" style="16"/>
    <col min="3065" max="3065" width="13.5703125" style="16" customWidth="1"/>
    <col min="3066" max="3072" width="9.140625" style="16"/>
    <col min="3073" max="3073" width="11.140625" style="16" customWidth="1"/>
    <col min="3074" max="3076" width="9.140625" style="16"/>
    <col min="3077" max="3077" width="5.140625" style="16" customWidth="1"/>
    <col min="3078" max="3320" width="9.140625" style="16"/>
    <col min="3321" max="3321" width="13.5703125" style="16" customWidth="1"/>
    <col min="3322" max="3328" width="9.140625" style="16"/>
    <col min="3329" max="3329" width="11.140625" style="16" customWidth="1"/>
    <col min="3330" max="3332" width="9.140625" style="16"/>
    <col min="3333" max="3333" width="5.140625" style="16" customWidth="1"/>
    <col min="3334" max="3576" width="9.140625" style="16"/>
    <col min="3577" max="3577" width="13.5703125" style="16" customWidth="1"/>
    <col min="3578" max="3584" width="9.140625" style="16"/>
    <col min="3585" max="3585" width="11.140625" style="16" customWidth="1"/>
    <col min="3586" max="3588" width="9.140625" style="16"/>
    <col min="3589" max="3589" width="5.140625" style="16" customWidth="1"/>
    <col min="3590" max="3832" width="9.140625" style="16"/>
    <col min="3833" max="3833" width="13.5703125" style="16" customWidth="1"/>
    <col min="3834" max="3840" width="9.140625" style="16"/>
    <col min="3841" max="3841" width="11.140625" style="16" customWidth="1"/>
    <col min="3842" max="3844" width="9.140625" style="16"/>
    <col min="3845" max="3845" width="5.140625" style="16" customWidth="1"/>
    <col min="3846" max="4088" width="9.140625" style="16"/>
    <col min="4089" max="4089" width="13.5703125" style="16" customWidth="1"/>
    <col min="4090" max="4096" width="9.140625" style="16"/>
    <col min="4097" max="4097" width="11.140625" style="16" customWidth="1"/>
    <col min="4098" max="4100" width="9.140625" style="16"/>
    <col min="4101" max="4101" width="5.140625" style="16" customWidth="1"/>
    <col min="4102" max="4344" width="9.140625" style="16"/>
    <col min="4345" max="4345" width="13.5703125" style="16" customWidth="1"/>
    <col min="4346" max="4352" width="9.140625" style="16"/>
    <col min="4353" max="4353" width="11.140625" style="16" customWidth="1"/>
    <col min="4354" max="4356" width="9.140625" style="16"/>
    <col min="4357" max="4357" width="5.140625" style="16" customWidth="1"/>
    <col min="4358" max="4600" width="9.140625" style="16"/>
    <col min="4601" max="4601" width="13.5703125" style="16" customWidth="1"/>
    <col min="4602" max="4608" width="9.140625" style="16"/>
    <col min="4609" max="4609" width="11.140625" style="16" customWidth="1"/>
    <col min="4610" max="4612" width="9.140625" style="16"/>
    <col min="4613" max="4613" width="5.140625" style="16" customWidth="1"/>
    <col min="4614" max="4856" width="9.140625" style="16"/>
    <col min="4857" max="4857" width="13.5703125" style="16" customWidth="1"/>
    <col min="4858" max="4864" width="9.140625" style="16"/>
    <col min="4865" max="4865" width="11.140625" style="16" customWidth="1"/>
    <col min="4866" max="4868" width="9.140625" style="16"/>
    <col min="4869" max="4869" width="5.140625" style="16" customWidth="1"/>
    <col min="4870" max="5112" width="9.140625" style="16"/>
    <col min="5113" max="5113" width="13.5703125" style="16" customWidth="1"/>
    <col min="5114" max="5120" width="9.140625" style="16"/>
    <col min="5121" max="5121" width="11.140625" style="16" customWidth="1"/>
    <col min="5122" max="5124" width="9.140625" style="16"/>
    <col min="5125" max="5125" width="5.140625" style="16" customWidth="1"/>
    <col min="5126" max="5368" width="9.140625" style="16"/>
    <col min="5369" max="5369" width="13.5703125" style="16" customWidth="1"/>
    <col min="5370" max="5376" width="9.140625" style="16"/>
    <col min="5377" max="5377" width="11.140625" style="16" customWidth="1"/>
    <col min="5378" max="5380" width="9.140625" style="16"/>
    <col min="5381" max="5381" width="5.140625" style="16" customWidth="1"/>
    <col min="5382" max="5624" width="9.140625" style="16"/>
    <col min="5625" max="5625" width="13.5703125" style="16" customWidth="1"/>
    <col min="5626" max="5632" width="9.140625" style="16"/>
    <col min="5633" max="5633" width="11.140625" style="16" customWidth="1"/>
    <col min="5634" max="5636" width="9.140625" style="16"/>
    <col min="5637" max="5637" width="5.140625" style="16" customWidth="1"/>
    <col min="5638" max="5880" width="9.140625" style="16"/>
    <col min="5881" max="5881" width="13.5703125" style="16" customWidth="1"/>
    <col min="5882" max="5888" width="9.140625" style="16"/>
    <col min="5889" max="5889" width="11.140625" style="16" customWidth="1"/>
    <col min="5890" max="5892" width="9.140625" style="16"/>
    <col min="5893" max="5893" width="5.140625" style="16" customWidth="1"/>
    <col min="5894" max="6136" width="9.140625" style="16"/>
    <col min="6137" max="6137" width="13.5703125" style="16" customWidth="1"/>
    <col min="6138" max="6144" width="9.140625" style="16"/>
    <col min="6145" max="6145" width="11.140625" style="16" customWidth="1"/>
    <col min="6146" max="6148" width="9.140625" style="16"/>
    <col min="6149" max="6149" width="5.140625" style="16" customWidth="1"/>
    <col min="6150" max="6392" width="9.140625" style="16"/>
    <col min="6393" max="6393" width="13.5703125" style="16" customWidth="1"/>
    <col min="6394" max="6400" width="9.140625" style="16"/>
    <col min="6401" max="6401" width="11.140625" style="16" customWidth="1"/>
    <col min="6402" max="6404" width="9.140625" style="16"/>
    <col min="6405" max="6405" width="5.140625" style="16" customWidth="1"/>
    <col min="6406" max="6648" width="9.140625" style="16"/>
    <col min="6649" max="6649" width="13.5703125" style="16" customWidth="1"/>
    <col min="6650" max="6656" width="9.140625" style="16"/>
    <col min="6657" max="6657" width="11.140625" style="16" customWidth="1"/>
    <col min="6658" max="6660" width="9.140625" style="16"/>
    <col min="6661" max="6661" width="5.140625" style="16" customWidth="1"/>
    <col min="6662" max="6904" width="9.140625" style="16"/>
    <col min="6905" max="6905" width="13.5703125" style="16" customWidth="1"/>
    <col min="6906" max="6912" width="9.140625" style="16"/>
    <col min="6913" max="6913" width="11.140625" style="16" customWidth="1"/>
    <col min="6914" max="6916" width="9.140625" style="16"/>
    <col min="6917" max="6917" width="5.140625" style="16" customWidth="1"/>
    <col min="6918" max="7160" width="9.140625" style="16"/>
    <col min="7161" max="7161" width="13.5703125" style="16" customWidth="1"/>
    <col min="7162" max="7168" width="9.140625" style="16"/>
    <col min="7169" max="7169" width="11.140625" style="16" customWidth="1"/>
    <col min="7170" max="7172" width="9.140625" style="16"/>
    <col min="7173" max="7173" width="5.140625" style="16" customWidth="1"/>
    <col min="7174" max="7416" width="9.140625" style="16"/>
    <col min="7417" max="7417" width="13.5703125" style="16" customWidth="1"/>
    <col min="7418" max="7424" width="9.140625" style="16"/>
    <col min="7425" max="7425" width="11.140625" style="16" customWidth="1"/>
    <col min="7426" max="7428" width="9.140625" style="16"/>
    <col min="7429" max="7429" width="5.140625" style="16" customWidth="1"/>
    <col min="7430" max="7672" width="9.140625" style="16"/>
    <col min="7673" max="7673" width="13.5703125" style="16" customWidth="1"/>
    <col min="7674" max="7680" width="9.140625" style="16"/>
    <col min="7681" max="7681" width="11.140625" style="16" customWidth="1"/>
    <col min="7682" max="7684" width="9.140625" style="16"/>
    <col min="7685" max="7685" width="5.140625" style="16" customWidth="1"/>
    <col min="7686" max="7928" width="9.140625" style="16"/>
    <col min="7929" max="7929" width="13.5703125" style="16" customWidth="1"/>
    <col min="7930" max="7936" width="9.140625" style="16"/>
    <col min="7937" max="7937" width="11.140625" style="16" customWidth="1"/>
    <col min="7938" max="7940" width="9.140625" style="16"/>
    <col min="7941" max="7941" width="5.140625" style="16" customWidth="1"/>
    <col min="7942" max="8184" width="9.140625" style="16"/>
    <col min="8185" max="8185" width="13.5703125" style="16" customWidth="1"/>
    <col min="8186" max="8192" width="9.140625" style="16"/>
    <col min="8193" max="8193" width="11.140625" style="16" customWidth="1"/>
    <col min="8194" max="8196" width="9.140625" style="16"/>
    <col min="8197" max="8197" width="5.140625" style="16" customWidth="1"/>
    <col min="8198" max="8440" width="9.140625" style="16"/>
    <col min="8441" max="8441" width="13.5703125" style="16" customWidth="1"/>
    <col min="8442" max="8448" width="9.140625" style="16"/>
    <col min="8449" max="8449" width="11.140625" style="16" customWidth="1"/>
    <col min="8450" max="8452" width="9.140625" style="16"/>
    <col min="8453" max="8453" width="5.140625" style="16" customWidth="1"/>
    <col min="8454" max="8696" width="9.140625" style="16"/>
    <col min="8697" max="8697" width="13.5703125" style="16" customWidth="1"/>
    <col min="8698" max="8704" width="9.140625" style="16"/>
    <col min="8705" max="8705" width="11.140625" style="16" customWidth="1"/>
    <col min="8706" max="8708" width="9.140625" style="16"/>
    <col min="8709" max="8709" width="5.140625" style="16" customWidth="1"/>
    <col min="8710" max="8952" width="9.140625" style="16"/>
    <col min="8953" max="8953" width="13.5703125" style="16" customWidth="1"/>
    <col min="8954" max="8960" width="9.140625" style="16"/>
    <col min="8961" max="8961" width="11.140625" style="16" customWidth="1"/>
    <col min="8962" max="8964" width="9.140625" style="16"/>
    <col min="8965" max="8965" width="5.140625" style="16" customWidth="1"/>
    <col min="8966" max="9208" width="9.140625" style="16"/>
    <col min="9209" max="9209" width="13.5703125" style="16" customWidth="1"/>
    <col min="9210" max="9216" width="9.140625" style="16"/>
    <col min="9217" max="9217" width="11.140625" style="16" customWidth="1"/>
    <col min="9218" max="9220" width="9.140625" style="16"/>
    <col min="9221" max="9221" width="5.140625" style="16" customWidth="1"/>
    <col min="9222" max="9464" width="9.140625" style="16"/>
    <col min="9465" max="9465" width="13.5703125" style="16" customWidth="1"/>
    <col min="9466" max="9472" width="9.140625" style="16"/>
    <col min="9473" max="9473" width="11.140625" style="16" customWidth="1"/>
    <col min="9474" max="9476" width="9.140625" style="16"/>
    <col min="9477" max="9477" width="5.140625" style="16" customWidth="1"/>
    <col min="9478" max="9720" width="9.140625" style="16"/>
    <col min="9721" max="9721" width="13.5703125" style="16" customWidth="1"/>
    <col min="9722" max="9728" width="9.140625" style="16"/>
    <col min="9729" max="9729" width="11.140625" style="16" customWidth="1"/>
    <col min="9730" max="9732" width="9.140625" style="16"/>
    <col min="9733" max="9733" width="5.140625" style="16" customWidth="1"/>
    <col min="9734" max="9976" width="9.140625" style="16"/>
    <col min="9977" max="9977" width="13.5703125" style="16" customWidth="1"/>
    <col min="9978" max="9984" width="9.140625" style="16"/>
    <col min="9985" max="9985" width="11.140625" style="16" customWidth="1"/>
    <col min="9986" max="9988" width="9.140625" style="16"/>
    <col min="9989" max="9989" width="5.140625" style="16" customWidth="1"/>
    <col min="9990" max="10232" width="9.140625" style="16"/>
    <col min="10233" max="10233" width="13.5703125" style="16" customWidth="1"/>
    <col min="10234" max="10240" width="9.140625" style="16"/>
    <col min="10241" max="10241" width="11.140625" style="16" customWidth="1"/>
    <col min="10242" max="10244" width="9.140625" style="16"/>
    <col min="10245" max="10245" width="5.140625" style="16" customWidth="1"/>
    <col min="10246" max="10488" width="9.140625" style="16"/>
    <col min="10489" max="10489" width="13.5703125" style="16" customWidth="1"/>
    <col min="10490" max="10496" width="9.140625" style="16"/>
    <col min="10497" max="10497" width="11.140625" style="16" customWidth="1"/>
    <col min="10498" max="10500" width="9.140625" style="16"/>
    <col min="10501" max="10501" width="5.140625" style="16" customWidth="1"/>
    <col min="10502" max="10744" width="9.140625" style="16"/>
    <col min="10745" max="10745" width="13.5703125" style="16" customWidth="1"/>
    <col min="10746" max="10752" width="9.140625" style="16"/>
    <col min="10753" max="10753" width="11.140625" style="16" customWidth="1"/>
    <col min="10754" max="10756" width="9.140625" style="16"/>
    <col min="10757" max="10757" width="5.140625" style="16" customWidth="1"/>
    <col min="10758" max="11000" width="9.140625" style="16"/>
    <col min="11001" max="11001" width="13.5703125" style="16" customWidth="1"/>
    <col min="11002" max="11008" width="9.140625" style="16"/>
    <col min="11009" max="11009" width="11.140625" style="16" customWidth="1"/>
    <col min="11010" max="11012" width="9.140625" style="16"/>
    <col min="11013" max="11013" width="5.140625" style="16" customWidth="1"/>
    <col min="11014" max="11256" width="9.140625" style="16"/>
    <col min="11257" max="11257" width="13.5703125" style="16" customWidth="1"/>
    <col min="11258" max="11264" width="9.140625" style="16"/>
    <col min="11265" max="11265" width="11.140625" style="16" customWidth="1"/>
    <col min="11266" max="11268" width="9.140625" style="16"/>
    <col min="11269" max="11269" width="5.140625" style="16" customWidth="1"/>
    <col min="11270" max="11512" width="9.140625" style="16"/>
    <col min="11513" max="11513" width="13.5703125" style="16" customWidth="1"/>
    <col min="11514" max="11520" width="9.140625" style="16"/>
    <col min="11521" max="11521" width="11.140625" style="16" customWidth="1"/>
    <col min="11522" max="11524" width="9.140625" style="16"/>
    <col min="11525" max="11525" width="5.140625" style="16" customWidth="1"/>
    <col min="11526" max="11768" width="9.140625" style="16"/>
    <col min="11769" max="11769" width="13.5703125" style="16" customWidth="1"/>
    <col min="11770" max="11776" width="9.140625" style="16"/>
    <col min="11777" max="11777" width="11.140625" style="16" customWidth="1"/>
    <col min="11778" max="11780" width="9.140625" style="16"/>
    <col min="11781" max="11781" width="5.140625" style="16" customWidth="1"/>
    <col min="11782" max="12024" width="9.140625" style="16"/>
    <col min="12025" max="12025" width="13.5703125" style="16" customWidth="1"/>
    <col min="12026" max="12032" width="9.140625" style="16"/>
    <col min="12033" max="12033" width="11.140625" style="16" customWidth="1"/>
    <col min="12034" max="12036" width="9.140625" style="16"/>
    <col min="12037" max="12037" width="5.140625" style="16" customWidth="1"/>
    <col min="12038" max="12280" width="9.140625" style="16"/>
    <col min="12281" max="12281" width="13.5703125" style="16" customWidth="1"/>
    <col min="12282" max="12288" width="9.140625" style="16"/>
    <col min="12289" max="12289" width="11.140625" style="16" customWidth="1"/>
    <col min="12290" max="12292" width="9.140625" style="16"/>
    <col min="12293" max="12293" width="5.140625" style="16" customWidth="1"/>
    <col min="12294" max="12536" width="9.140625" style="16"/>
    <col min="12537" max="12537" width="13.5703125" style="16" customWidth="1"/>
    <col min="12538" max="12544" width="9.140625" style="16"/>
    <col min="12545" max="12545" width="11.140625" style="16" customWidth="1"/>
    <col min="12546" max="12548" width="9.140625" style="16"/>
    <col min="12549" max="12549" width="5.140625" style="16" customWidth="1"/>
    <col min="12550" max="12792" width="9.140625" style="16"/>
    <col min="12793" max="12793" width="13.5703125" style="16" customWidth="1"/>
    <col min="12794" max="12800" width="9.140625" style="16"/>
    <col min="12801" max="12801" width="11.140625" style="16" customWidth="1"/>
    <col min="12802" max="12804" width="9.140625" style="16"/>
    <col min="12805" max="12805" width="5.140625" style="16" customWidth="1"/>
    <col min="12806" max="13048" width="9.140625" style="16"/>
    <col min="13049" max="13049" width="13.5703125" style="16" customWidth="1"/>
    <col min="13050" max="13056" width="9.140625" style="16"/>
    <col min="13057" max="13057" width="11.140625" style="16" customWidth="1"/>
    <col min="13058" max="13060" width="9.140625" style="16"/>
    <col min="13061" max="13061" width="5.140625" style="16" customWidth="1"/>
    <col min="13062" max="13304" width="9.140625" style="16"/>
    <col min="13305" max="13305" width="13.5703125" style="16" customWidth="1"/>
    <col min="13306" max="13312" width="9.140625" style="16"/>
    <col min="13313" max="13313" width="11.140625" style="16" customWidth="1"/>
    <col min="13314" max="13316" width="9.140625" style="16"/>
    <col min="13317" max="13317" width="5.140625" style="16" customWidth="1"/>
    <col min="13318" max="13560" width="9.140625" style="16"/>
    <col min="13561" max="13561" width="13.5703125" style="16" customWidth="1"/>
    <col min="13562" max="13568" width="9.140625" style="16"/>
    <col min="13569" max="13569" width="11.140625" style="16" customWidth="1"/>
    <col min="13570" max="13572" width="9.140625" style="16"/>
    <col min="13573" max="13573" width="5.140625" style="16" customWidth="1"/>
    <col min="13574" max="13816" width="9.140625" style="16"/>
    <col min="13817" max="13817" width="13.5703125" style="16" customWidth="1"/>
    <col min="13818" max="13824" width="9.140625" style="16"/>
    <col min="13825" max="13825" width="11.140625" style="16" customWidth="1"/>
    <col min="13826" max="13828" width="9.140625" style="16"/>
    <col min="13829" max="13829" width="5.140625" style="16" customWidth="1"/>
    <col min="13830" max="14072" width="9.140625" style="16"/>
    <col min="14073" max="14073" width="13.5703125" style="16" customWidth="1"/>
    <col min="14074" max="14080" width="9.140625" style="16"/>
    <col min="14081" max="14081" width="11.140625" style="16" customWidth="1"/>
    <col min="14082" max="14084" width="9.140625" style="16"/>
    <col min="14085" max="14085" width="5.140625" style="16" customWidth="1"/>
    <col min="14086" max="14328" width="9.140625" style="16"/>
    <col min="14329" max="14329" width="13.5703125" style="16" customWidth="1"/>
    <col min="14330" max="14336" width="9.140625" style="16"/>
    <col min="14337" max="14337" width="11.140625" style="16" customWidth="1"/>
    <col min="14338" max="14340" width="9.140625" style="16"/>
    <col min="14341" max="14341" width="5.140625" style="16" customWidth="1"/>
    <col min="14342" max="14584" width="9.140625" style="16"/>
    <col min="14585" max="14585" width="13.5703125" style="16" customWidth="1"/>
    <col min="14586" max="14592" width="9.140625" style="16"/>
    <col min="14593" max="14593" width="11.140625" style="16" customWidth="1"/>
    <col min="14594" max="14596" width="9.140625" style="16"/>
    <col min="14597" max="14597" width="5.140625" style="16" customWidth="1"/>
    <col min="14598" max="14840" width="9.140625" style="16"/>
    <col min="14841" max="14841" width="13.5703125" style="16" customWidth="1"/>
    <col min="14842" max="14848" width="9.140625" style="16"/>
    <col min="14849" max="14849" width="11.140625" style="16" customWidth="1"/>
    <col min="14850" max="14852" width="9.140625" style="16"/>
    <col min="14853" max="14853" width="5.140625" style="16" customWidth="1"/>
    <col min="14854" max="15096" width="9.140625" style="16"/>
    <col min="15097" max="15097" width="13.5703125" style="16" customWidth="1"/>
    <col min="15098" max="15104" width="9.140625" style="16"/>
    <col min="15105" max="15105" width="11.140625" style="16" customWidth="1"/>
    <col min="15106" max="15108" width="9.140625" style="16"/>
    <col min="15109" max="15109" width="5.140625" style="16" customWidth="1"/>
    <col min="15110" max="15352" width="9.140625" style="16"/>
    <col min="15353" max="15353" width="13.5703125" style="16" customWidth="1"/>
    <col min="15354" max="15360" width="9.140625" style="16"/>
    <col min="15361" max="15361" width="11.140625" style="16" customWidth="1"/>
    <col min="15362" max="15364" width="9.140625" style="16"/>
    <col min="15365" max="15365" width="5.140625" style="16" customWidth="1"/>
    <col min="15366" max="15608" width="9.140625" style="16"/>
    <col min="15609" max="15609" width="13.5703125" style="16" customWidth="1"/>
    <col min="15610" max="15616" width="9.140625" style="16"/>
    <col min="15617" max="15617" width="11.140625" style="16" customWidth="1"/>
    <col min="15618" max="15620" width="9.140625" style="16"/>
    <col min="15621" max="15621" width="5.140625" style="16" customWidth="1"/>
    <col min="15622" max="15864" width="9.140625" style="16"/>
    <col min="15865" max="15865" width="13.5703125" style="16" customWidth="1"/>
    <col min="15866" max="15872" width="9.140625" style="16"/>
    <col min="15873" max="15873" width="11.140625" style="16" customWidth="1"/>
    <col min="15874" max="15876" width="9.140625" style="16"/>
    <col min="15877" max="15877" width="5.140625" style="16" customWidth="1"/>
    <col min="15878" max="16120" width="9.140625" style="16"/>
    <col min="16121" max="16121" width="13.5703125" style="16" customWidth="1"/>
    <col min="16122" max="16128" width="9.140625" style="16"/>
    <col min="16129" max="16129" width="11.140625" style="16" customWidth="1"/>
    <col min="16130" max="16132" width="9.140625" style="16"/>
    <col min="16133" max="16133" width="5.140625" style="16" customWidth="1"/>
    <col min="16134" max="16384" width="9.140625" style="16"/>
  </cols>
  <sheetData>
    <row r="1" spans="1:6" ht="40.5" customHeight="1" x14ac:dyDescent="0.25">
      <c r="A1" s="77"/>
      <c r="B1" s="78"/>
      <c r="C1" s="78"/>
      <c r="D1" s="78"/>
      <c r="E1" s="78"/>
      <c r="F1" s="78"/>
    </row>
    <row r="3" spans="1:6" ht="39" customHeight="1" x14ac:dyDescent="0.25">
      <c r="A3" s="79" t="s">
        <v>130</v>
      </c>
      <c r="B3" s="80"/>
      <c r="C3" s="80"/>
      <c r="D3" s="80"/>
      <c r="E3" s="80"/>
      <c r="F3" s="80"/>
    </row>
    <row r="4" spans="1:6" x14ac:dyDescent="0.25">
      <c r="C4" s="16" t="s">
        <v>131</v>
      </c>
    </row>
    <row r="5" spans="1:6" ht="24" customHeight="1" x14ac:dyDescent="0.25">
      <c r="A5" s="76" t="s">
        <v>47</v>
      </c>
      <c r="B5" s="76"/>
      <c r="C5" s="76"/>
      <c r="D5" s="76"/>
      <c r="E5" s="76"/>
      <c r="F5" s="76"/>
    </row>
    <row r="6" spans="1:6" ht="24" customHeight="1" x14ac:dyDescent="0.25">
      <c r="A6" s="17" t="s">
        <v>48</v>
      </c>
      <c r="B6" s="81" t="s">
        <v>128</v>
      </c>
      <c r="C6" s="81"/>
      <c r="D6" s="81"/>
      <c r="E6" s="81"/>
      <c r="F6" s="81"/>
    </row>
    <row r="7" spans="1:6" ht="24" customHeight="1" x14ac:dyDescent="0.25">
      <c r="A7" s="17" t="s">
        <v>49</v>
      </c>
      <c r="B7" s="81"/>
      <c r="C7" s="81"/>
      <c r="D7" s="81"/>
      <c r="E7" s="81"/>
      <c r="F7" s="81"/>
    </row>
    <row r="9" spans="1:6" ht="24" customHeight="1" x14ac:dyDescent="0.25">
      <c r="A9" s="76" t="s">
        <v>50</v>
      </c>
      <c r="B9" s="76"/>
      <c r="C9" s="76"/>
      <c r="D9" s="76"/>
      <c r="E9" s="76"/>
      <c r="F9" s="76"/>
    </row>
    <row r="10" spans="1:6" ht="24" customHeight="1" x14ac:dyDescent="0.25">
      <c r="A10" s="82" t="s">
        <v>129</v>
      </c>
      <c r="B10" s="82"/>
      <c r="C10" s="82"/>
      <c r="D10" s="82"/>
      <c r="E10" s="82"/>
      <c r="F10" s="82"/>
    </row>
    <row r="12" spans="1:6" ht="24" customHeight="1" x14ac:dyDescent="0.25">
      <c r="A12" s="76" t="s">
        <v>51</v>
      </c>
      <c r="B12" s="76"/>
      <c r="C12" s="76"/>
      <c r="D12" s="76"/>
      <c r="E12" s="76"/>
      <c r="F12" s="76"/>
    </row>
    <row r="13" spans="1:6" ht="15" customHeight="1" x14ac:dyDescent="0.25">
      <c r="A13" s="83" t="s">
        <v>52</v>
      </c>
      <c r="B13" s="83"/>
      <c r="C13" s="17" t="s">
        <v>53</v>
      </c>
      <c r="D13" s="83" t="s">
        <v>54</v>
      </c>
      <c r="E13" s="83"/>
      <c r="F13" s="83"/>
    </row>
    <row r="14" spans="1:6" ht="60" customHeight="1" x14ac:dyDescent="0.25">
      <c r="A14" s="83"/>
      <c r="B14" s="83"/>
      <c r="C14" s="17"/>
      <c r="D14" s="83"/>
      <c r="E14" s="83"/>
      <c r="F14" s="83"/>
    </row>
    <row r="15" spans="1:6" x14ac:dyDescent="0.25">
      <c r="A15" s="18"/>
      <c r="B15" s="18"/>
      <c r="C15" s="18"/>
      <c r="D15" s="18"/>
      <c r="E15" s="18"/>
      <c r="F15" s="18"/>
    </row>
    <row r="17" spans="1:3" ht="14.25" x14ac:dyDescent="0.25">
      <c r="A17" s="19"/>
      <c r="B17" s="20"/>
      <c r="C17" s="20"/>
    </row>
    <row r="18" spans="1:3" x14ac:dyDescent="0.25">
      <c r="A18" s="20"/>
      <c r="B18" s="20"/>
      <c r="C18" s="20"/>
    </row>
    <row r="19" spans="1:3" x14ac:dyDescent="0.25">
      <c r="B19" s="20"/>
    </row>
    <row r="20" spans="1:3" x14ac:dyDescent="0.25">
      <c r="B20" s="20"/>
    </row>
    <row r="21" spans="1:3" x14ac:dyDescent="0.25">
      <c r="B21" s="20"/>
    </row>
  </sheetData>
  <mergeCells count="12">
    <mergeCell ref="A10:F10"/>
    <mergeCell ref="A12:F12"/>
    <mergeCell ref="A13:B13"/>
    <mergeCell ref="D13:F13"/>
    <mergeCell ref="A14:B14"/>
    <mergeCell ref="D14:F14"/>
    <mergeCell ref="A9:F9"/>
    <mergeCell ref="A1:F1"/>
    <mergeCell ref="A3:F3"/>
    <mergeCell ref="A5:F5"/>
    <mergeCell ref="B6:F6"/>
    <mergeCell ref="B7:F7"/>
  </mergeCell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  <pageSetUpPr fitToPage="1"/>
  </sheetPr>
  <dimension ref="A1:Q56"/>
  <sheetViews>
    <sheetView tabSelected="1" topLeftCell="D37" zoomScaleSheetLayoutView="40" workbookViewId="0">
      <selection activeCell="D46" sqref="D46"/>
    </sheetView>
  </sheetViews>
  <sheetFormatPr defaultColWidth="8.85546875" defaultRowHeight="12" x14ac:dyDescent="0.2"/>
  <cols>
    <col min="1" max="1" width="18.5703125" style="10" customWidth="1"/>
    <col min="2" max="2" width="8.7109375" style="15" customWidth="1"/>
    <col min="3" max="3" width="13.85546875" style="10" customWidth="1"/>
    <col min="4" max="4" width="13.7109375" style="10" customWidth="1"/>
    <col min="5" max="5" width="5.140625" style="15" bestFit="1" customWidth="1"/>
    <col min="6" max="6" width="15" style="10" customWidth="1"/>
    <col min="7" max="7" width="13.5703125" style="10" customWidth="1"/>
    <col min="8" max="8" width="12.140625" style="10" bestFit="1" customWidth="1"/>
    <col min="9" max="9" width="14.42578125" style="10" customWidth="1"/>
    <col min="10" max="10" width="13.85546875" style="10" customWidth="1"/>
    <col min="11" max="13" width="10.7109375" style="10" customWidth="1"/>
    <col min="14" max="14" width="13.7109375" style="14" customWidth="1"/>
    <col min="15" max="15" width="11.7109375" style="14" customWidth="1"/>
    <col min="16" max="17" width="13.42578125" style="10" customWidth="1"/>
    <col min="18" max="18" width="11" style="10" bestFit="1" customWidth="1"/>
    <col min="19" max="16384" width="8.85546875" style="10"/>
  </cols>
  <sheetData>
    <row r="1" spans="1:17" s="1" customFormat="1" ht="46.5" customHeight="1" x14ac:dyDescent="0.2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</row>
    <row r="3" spans="1:17" s="1" customFormat="1" ht="30" customHeight="1" x14ac:dyDescent="0.2">
      <c r="A3" s="85" t="s">
        <v>11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7"/>
    </row>
    <row r="5" spans="1:17" s="2" customFormat="1" ht="14.25" customHeight="1" x14ac:dyDescent="0.25">
      <c r="A5" s="91" t="s">
        <v>132</v>
      </c>
      <c r="B5" s="91"/>
      <c r="C5" s="91"/>
      <c r="D5" s="91"/>
      <c r="E5" s="91"/>
      <c r="F5" s="91"/>
      <c r="G5" s="89" t="s">
        <v>9</v>
      </c>
      <c r="H5" s="89"/>
      <c r="I5" s="89" t="s">
        <v>10</v>
      </c>
      <c r="J5" s="89"/>
      <c r="K5" s="89"/>
      <c r="L5" s="89"/>
      <c r="M5" s="71"/>
      <c r="N5" s="89" t="s">
        <v>25</v>
      </c>
      <c r="O5" s="89"/>
      <c r="P5" s="89" t="s">
        <v>0</v>
      </c>
      <c r="Q5" s="89"/>
    </row>
    <row r="6" spans="1:17" s="3" customFormat="1" ht="48" x14ac:dyDescent="0.25">
      <c r="A6" s="21" t="s">
        <v>8</v>
      </c>
      <c r="B6" s="21" t="s">
        <v>46</v>
      </c>
      <c r="C6" s="21" t="s">
        <v>3</v>
      </c>
      <c r="D6" s="21" t="s">
        <v>71</v>
      </c>
      <c r="E6" s="21" t="s">
        <v>27</v>
      </c>
      <c r="F6" s="21" t="s">
        <v>28</v>
      </c>
      <c r="G6" s="21" t="s">
        <v>5</v>
      </c>
      <c r="H6" s="21" t="s">
        <v>6</v>
      </c>
      <c r="I6" s="21" t="s">
        <v>23</v>
      </c>
      <c r="J6" s="21" t="s">
        <v>26</v>
      </c>
      <c r="K6" s="21" t="s">
        <v>108</v>
      </c>
      <c r="L6" s="21" t="s">
        <v>24</v>
      </c>
      <c r="M6" s="21" t="s">
        <v>109</v>
      </c>
      <c r="N6" s="22" t="s">
        <v>115</v>
      </c>
      <c r="O6" s="22" t="s">
        <v>29</v>
      </c>
      <c r="P6" s="21" t="s">
        <v>7</v>
      </c>
      <c r="Q6" s="21" t="s">
        <v>80</v>
      </c>
    </row>
    <row r="7" spans="1:17" s="6" customFormat="1" ht="13.9" customHeight="1" x14ac:dyDescent="0.25">
      <c r="A7" s="4" t="s">
        <v>113</v>
      </c>
      <c r="B7" s="5" t="s">
        <v>114</v>
      </c>
      <c r="C7" s="36"/>
      <c r="D7" s="36">
        <v>6600</v>
      </c>
      <c r="E7" s="5">
        <v>1</v>
      </c>
      <c r="F7" s="32">
        <v>6600</v>
      </c>
      <c r="G7" s="32">
        <f>((F7*0.33)+F7)/9</f>
        <v>975.33333333333337</v>
      </c>
      <c r="H7" s="32">
        <v>0</v>
      </c>
      <c r="I7" s="32">
        <f t="shared" ref="I7:I16" si="0">SUM(F7*1.5)*0.08</f>
        <v>792</v>
      </c>
      <c r="J7" s="32">
        <v>250.10300000000001</v>
      </c>
      <c r="K7" s="32"/>
      <c r="L7" s="32">
        <v>0</v>
      </c>
      <c r="M7" s="32"/>
      <c r="N7" s="33">
        <v>380</v>
      </c>
      <c r="O7" s="33">
        <v>0</v>
      </c>
      <c r="P7" s="33">
        <f>SUM(F7:O7)</f>
        <v>8997.4363333333313</v>
      </c>
      <c r="Q7" s="33">
        <f t="shared" ref="Q7:Q16" si="1">P7*6</f>
        <v>53984.617999999988</v>
      </c>
    </row>
    <row r="8" spans="1:17" s="6" customFormat="1" ht="13.9" customHeight="1" x14ac:dyDescent="0.25">
      <c r="A8" s="4" t="s">
        <v>116</v>
      </c>
      <c r="B8" s="5" t="s">
        <v>117</v>
      </c>
      <c r="C8" s="36"/>
      <c r="D8" s="36">
        <v>4480</v>
      </c>
      <c r="E8" s="5">
        <v>1</v>
      </c>
      <c r="F8" s="32">
        <v>4480</v>
      </c>
      <c r="G8" s="32">
        <f>((F8*0.33)+F8)/9</f>
        <v>662.04444444444437</v>
      </c>
      <c r="H8" s="32">
        <v>0</v>
      </c>
      <c r="I8" s="32">
        <f t="shared" si="0"/>
        <v>537.6</v>
      </c>
      <c r="J8" s="32">
        <v>195</v>
      </c>
      <c r="K8" s="32"/>
      <c r="L8" s="32">
        <v>0</v>
      </c>
      <c r="M8" s="32"/>
      <c r="N8" s="33">
        <v>380</v>
      </c>
      <c r="O8" s="33">
        <v>0</v>
      </c>
      <c r="P8" s="33">
        <f>SUM(F8:O8)</f>
        <v>6254.6444444444451</v>
      </c>
      <c r="Q8" s="33">
        <f t="shared" si="1"/>
        <v>37527.866666666669</v>
      </c>
    </row>
    <row r="9" spans="1:17" s="6" customFormat="1" ht="13.9" customHeight="1" x14ac:dyDescent="0.25">
      <c r="A9" s="4" t="s">
        <v>118</v>
      </c>
      <c r="B9" s="5" t="s">
        <v>117</v>
      </c>
      <c r="C9" s="36"/>
      <c r="D9" s="36">
        <v>4480</v>
      </c>
      <c r="E9" s="5">
        <v>1</v>
      </c>
      <c r="F9" s="32">
        <v>4480</v>
      </c>
      <c r="G9" s="32">
        <f t="shared" ref="G9:G13" si="2">((F9*0.33)+F9)/9</f>
        <v>662.04444444444437</v>
      </c>
      <c r="H9" s="32">
        <v>0</v>
      </c>
      <c r="I9" s="32">
        <f t="shared" si="0"/>
        <v>537.6</v>
      </c>
      <c r="J9" s="32">
        <v>195</v>
      </c>
      <c r="K9" s="32"/>
      <c r="L9" s="32">
        <v>0</v>
      </c>
      <c r="M9" s="32"/>
      <c r="N9" s="33">
        <v>380</v>
      </c>
      <c r="O9" s="33">
        <v>0</v>
      </c>
      <c r="P9" s="33">
        <f t="shared" ref="P9:P13" si="3">SUM(F9:O9)</f>
        <v>6254.6444444444451</v>
      </c>
      <c r="Q9" s="33">
        <f t="shared" si="1"/>
        <v>37527.866666666669</v>
      </c>
    </row>
    <row r="10" spans="1:17" s="6" customFormat="1" ht="13.9" customHeight="1" x14ac:dyDescent="0.25">
      <c r="A10" s="4" t="s">
        <v>119</v>
      </c>
      <c r="B10" s="5" t="s">
        <v>117</v>
      </c>
      <c r="C10" s="36"/>
      <c r="D10" s="36">
        <v>4480</v>
      </c>
      <c r="E10" s="5">
        <v>1</v>
      </c>
      <c r="F10" s="32">
        <v>4480</v>
      </c>
      <c r="G10" s="32">
        <f t="shared" si="2"/>
        <v>662.04444444444437</v>
      </c>
      <c r="H10" s="32">
        <v>0</v>
      </c>
      <c r="I10" s="32">
        <f t="shared" si="0"/>
        <v>537.6</v>
      </c>
      <c r="J10" s="32">
        <v>195</v>
      </c>
      <c r="K10" s="32"/>
      <c r="L10" s="32">
        <v>0</v>
      </c>
      <c r="M10" s="32"/>
      <c r="N10" s="33">
        <v>380</v>
      </c>
      <c r="O10" s="33">
        <v>0</v>
      </c>
      <c r="P10" s="33">
        <f t="shared" si="3"/>
        <v>6254.6444444444451</v>
      </c>
      <c r="Q10" s="33">
        <f t="shared" si="1"/>
        <v>37527.866666666669</v>
      </c>
    </row>
    <row r="11" spans="1:17" s="6" customFormat="1" ht="13.9" customHeight="1" x14ac:dyDescent="0.25">
      <c r="A11" s="4" t="s">
        <v>120</v>
      </c>
      <c r="B11" s="5" t="s">
        <v>117</v>
      </c>
      <c r="C11" s="36"/>
      <c r="D11" s="36">
        <v>4480</v>
      </c>
      <c r="E11" s="5">
        <v>1</v>
      </c>
      <c r="F11" s="32">
        <v>4480</v>
      </c>
      <c r="G11" s="32">
        <f t="shared" si="2"/>
        <v>662.04444444444437</v>
      </c>
      <c r="H11" s="32">
        <v>0</v>
      </c>
      <c r="I11" s="32">
        <f t="shared" si="0"/>
        <v>537.6</v>
      </c>
      <c r="J11" s="32">
        <v>195</v>
      </c>
      <c r="K11" s="32"/>
      <c r="L11" s="32">
        <v>0</v>
      </c>
      <c r="M11" s="32"/>
      <c r="N11" s="33">
        <v>380</v>
      </c>
      <c r="O11" s="33">
        <v>0</v>
      </c>
      <c r="P11" s="33">
        <f t="shared" si="3"/>
        <v>6254.6444444444451</v>
      </c>
      <c r="Q11" s="33">
        <f t="shared" si="1"/>
        <v>37527.866666666669</v>
      </c>
    </row>
    <row r="12" spans="1:17" s="6" customFormat="1" ht="13.9" customHeight="1" x14ac:dyDescent="0.25">
      <c r="A12" s="4" t="s">
        <v>121</v>
      </c>
      <c r="B12" s="5" t="s">
        <v>117</v>
      </c>
      <c r="C12" s="36"/>
      <c r="D12" s="36">
        <v>4480</v>
      </c>
      <c r="E12" s="5">
        <v>1</v>
      </c>
      <c r="F12" s="32">
        <v>4480</v>
      </c>
      <c r="G12" s="32">
        <f t="shared" si="2"/>
        <v>662.04444444444437</v>
      </c>
      <c r="H12" s="32">
        <v>0</v>
      </c>
      <c r="I12" s="32">
        <f t="shared" si="0"/>
        <v>537.6</v>
      </c>
      <c r="J12" s="32">
        <v>200</v>
      </c>
      <c r="K12" s="32"/>
      <c r="L12" s="32">
        <v>0</v>
      </c>
      <c r="M12" s="32"/>
      <c r="N12" s="33">
        <v>380</v>
      </c>
      <c r="O12" s="33">
        <v>0</v>
      </c>
      <c r="P12" s="33">
        <f t="shared" si="3"/>
        <v>6259.6444444444451</v>
      </c>
      <c r="Q12" s="33">
        <f t="shared" si="1"/>
        <v>37557.866666666669</v>
      </c>
    </row>
    <row r="13" spans="1:17" s="6" customFormat="1" ht="13.9" customHeight="1" x14ac:dyDescent="0.25">
      <c r="A13" s="4" t="s">
        <v>122</v>
      </c>
      <c r="B13" s="5" t="s">
        <v>114</v>
      </c>
      <c r="C13" s="36"/>
      <c r="D13" s="36">
        <v>4010</v>
      </c>
      <c r="E13" s="5">
        <v>1</v>
      </c>
      <c r="F13" s="32">
        <v>4010</v>
      </c>
      <c r="G13" s="32">
        <f t="shared" si="2"/>
        <v>592.58888888888896</v>
      </c>
      <c r="H13" s="32">
        <v>0</v>
      </c>
      <c r="I13" s="32">
        <f t="shared" si="0"/>
        <v>481.2</v>
      </c>
      <c r="J13" s="32">
        <v>180</v>
      </c>
      <c r="K13" s="32"/>
      <c r="L13" s="32">
        <v>0</v>
      </c>
      <c r="M13" s="32"/>
      <c r="N13" s="33">
        <v>380</v>
      </c>
      <c r="O13" s="33">
        <v>0</v>
      </c>
      <c r="P13" s="33">
        <f t="shared" si="3"/>
        <v>5643.7888888888892</v>
      </c>
      <c r="Q13" s="33">
        <f t="shared" si="1"/>
        <v>33862.733333333337</v>
      </c>
    </row>
    <row r="14" spans="1:17" s="6" customFormat="1" ht="13.9" customHeight="1" x14ac:dyDescent="0.25">
      <c r="A14" s="4" t="s">
        <v>123</v>
      </c>
      <c r="B14" s="5" t="s">
        <v>124</v>
      </c>
      <c r="C14" s="36"/>
      <c r="D14" s="36">
        <v>2605</v>
      </c>
      <c r="E14" s="5">
        <v>1</v>
      </c>
      <c r="F14" s="32">
        <v>2605</v>
      </c>
      <c r="G14" s="32">
        <f>((F14*0.33)+F14)/9</f>
        <v>384.96111111111111</v>
      </c>
      <c r="H14" s="32">
        <v>0</v>
      </c>
      <c r="I14" s="32">
        <f t="shared" si="0"/>
        <v>312.60000000000002</v>
      </c>
      <c r="J14" s="32">
        <v>120</v>
      </c>
      <c r="K14" s="32"/>
      <c r="L14" s="32">
        <v>0</v>
      </c>
      <c r="M14" s="32"/>
      <c r="N14" s="33">
        <v>380</v>
      </c>
      <c r="O14" s="33">
        <v>0</v>
      </c>
      <c r="P14" s="33">
        <f>SUM(F14:O14)</f>
        <v>3802.5611111111111</v>
      </c>
      <c r="Q14" s="33">
        <f t="shared" si="1"/>
        <v>22815.366666666669</v>
      </c>
    </row>
    <row r="15" spans="1:17" s="6" customFormat="1" ht="13.9" customHeight="1" x14ac:dyDescent="0.25">
      <c r="A15" s="4" t="s">
        <v>125</v>
      </c>
      <c r="B15" s="5" t="s">
        <v>126</v>
      </c>
      <c r="C15" s="36"/>
      <c r="D15" s="36">
        <v>2780</v>
      </c>
      <c r="E15" s="5">
        <v>11</v>
      </c>
      <c r="F15" s="32">
        <v>30580</v>
      </c>
      <c r="G15" s="32">
        <f>((F15*0.33)+F15)/9</f>
        <v>4519.0444444444447</v>
      </c>
      <c r="H15" s="32">
        <v>0</v>
      </c>
      <c r="I15" s="32">
        <f t="shared" si="0"/>
        <v>3669.6</v>
      </c>
      <c r="J15" s="32">
        <v>1660</v>
      </c>
      <c r="K15" s="32"/>
      <c r="L15" s="32">
        <v>0</v>
      </c>
      <c r="M15" s="32"/>
      <c r="N15" s="33">
        <v>4560</v>
      </c>
      <c r="O15" s="33">
        <v>0</v>
      </c>
      <c r="P15" s="33">
        <f>SUM(F15:O15)</f>
        <v>44988.644444444442</v>
      </c>
      <c r="Q15" s="33">
        <f t="shared" si="1"/>
        <v>269931.86666666664</v>
      </c>
    </row>
    <row r="16" spans="1:17" s="6" customFormat="1" ht="13.9" customHeight="1" x14ac:dyDescent="0.25">
      <c r="A16" s="4" t="s">
        <v>127</v>
      </c>
      <c r="B16" s="75" t="s">
        <v>126</v>
      </c>
      <c r="C16" s="36"/>
      <c r="D16" s="36">
        <v>2505</v>
      </c>
      <c r="E16" s="5">
        <v>12</v>
      </c>
      <c r="F16" s="32">
        <v>30060</v>
      </c>
      <c r="G16" s="32">
        <f>((F16*0.33)+F16)/9</f>
        <v>4442.2000000000007</v>
      </c>
      <c r="H16" s="32">
        <v>0</v>
      </c>
      <c r="I16" s="32">
        <f t="shared" si="0"/>
        <v>3607.2000000000003</v>
      </c>
      <c r="J16" s="32">
        <v>1700</v>
      </c>
      <c r="K16" s="32"/>
      <c r="L16" s="32">
        <v>0</v>
      </c>
      <c r="M16" s="32"/>
      <c r="N16" s="33">
        <v>4180</v>
      </c>
      <c r="O16" s="33">
        <v>0</v>
      </c>
      <c r="P16" s="33">
        <f>SUM(F16:O16)</f>
        <v>43989.399999999994</v>
      </c>
      <c r="Q16" s="33">
        <f t="shared" si="1"/>
        <v>263936.39999999997</v>
      </c>
    </row>
    <row r="17" spans="1:17" s="9" customFormat="1" ht="13.9" customHeight="1" x14ac:dyDescent="0.25">
      <c r="A17" s="93" t="s">
        <v>0</v>
      </c>
      <c r="B17" s="93"/>
      <c r="C17" s="37"/>
      <c r="D17" s="37"/>
      <c r="E17" s="8"/>
      <c r="F17" s="34">
        <f>SUM(F7:F16)</f>
        <v>96255</v>
      </c>
      <c r="G17" s="34">
        <f t="shared" ref="G17:Q17" si="4">SUM(G7:G16)</f>
        <v>14224.35</v>
      </c>
      <c r="H17" s="34">
        <v>0</v>
      </c>
      <c r="I17" s="34">
        <f t="shared" si="4"/>
        <v>11550.6</v>
      </c>
      <c r="J17" s="34">
        <f t="shared" si="4"/>
        <v>4890.1030000000001</v>
      </c>
      <c r="K17" s="34"/>
      <c r="L17" s="34">
        <v>0</v>
      </c>
      <c r="M17" s="34"/>
      <c r="N17" s="33">
        <f t="shared" si="4"/>
        <v>11780</v>
      </c>
      <c r="O17" s="34">
        <f t="shared" si="4"/>
        <v>0</v>
      </c>
      <c r="P17" s="34">
        <f t="shared" si="4"/>
        <v>138700.05300000001</v>
      </c>
      <c r="Q17" s="90">
        <f t="shared" si="4"/>
        <v>832200.31799999997</v>
      </c>
    </row>
    <row r="18" spans="1:17" s="9" customFormat="1" ht="13.9" customHeight="1" x14ac:dyDescent="0.25">
      <c r="A18" s="92" t="s">
        <v>0</v>
      </c>
      <c r="B18" s="92"/>
      <c r="C18" s="35">
        <f>C17*6</f>
        <v>0</v>
      </c>
      <c r="D18" s="35">
        <v>0</v>
      </c>
      <c r="E18" s="23"/>
      <c r="F18" s="35">
        <f>F17*6</f>
        <v>577530</v>
      </c>
      <c r="G18" s="35">
        <f t="shared" ref="G18:L18" si="5">G17*6</f>
        <v>85346.1</v>
      </c>
      <c r="H18" s="35">
        <f t="shared" si="5"/>
        <v>0</v>
      </c>
      <c r="I18" s="35">
        <f t="shared" si="5"/>
        <v>69303.600000000006</v>
      </c>
      <c r="J18" s="35">
        <f t="shared" si="5"/>
        <v>29340.618000000002</v>
      </c>
      <c r="K18" s="35"/>
      <c r="L18" s="35">
        <f t="shared" si="5"/>
        <v>0</v>
      </c>
      <c r="M18" s="35"/>
      <c r="N18" s="35">
        <f t="shared" ref="N18" si="6">N17*6</f>
        <v>70680</v>
      </c>
      <c r="O18" s="35">
        <f t="shared" ref="O18" si="7">O17*6</f>
        <v>0</v>
      </c>
      <c r="P18" s="35">
        <f t="shared" ref="P18" si="8">P17*6</f>
        <v>832200.31800000009</v>
      </c>
      <c r="Q18" s="90"/>
    </row>
    <row r="19" spans="1:17" x14ac:dyDescent="0.2">
      <c r="J19" s="14"/>
    </row>
    <row r="20" spans="1:17" s="2" customFormat="1" ht="14.25" customHeight="1" x14ac:dyDescent="0.25">
      <c r="A20" s="91" t="s">
        <v>132</v>
      </c>
      <c r="B20" s="91"/>
      <c r="C20" s="91"/>
      <c r="D20" s="91"/>
      <c r="E20" s="91"/>
      <c r="F20" s="91"/>
      <c r="G20" s="89" t="s">
        <v>9</v>
      </c>
      <c r="H20" s="89"/>
      <c r="I20" s="89" t="s">
        <v>10</v>
      </c>
      <c r="J20" s="89"/>
      <c r="K20" s="89"/>
      <c r="L20" s="89"/>
      <c r="M20" s="71"/>
      <c r="N20" s="89" t="s">
        <v>25</v>
      </c>
      <c r="O20" s="89"/>
      <c r="P20" s="89" t="s">
        <v>0</v>
      </c>
      <c r="Q20" s="89"/>
    </row>
    <row r="21" spans="1:17" s="3" customFormat="1" ht="48" x14ac:dyDescent="0.25">
      <c r="A21" s="21" t="s">
        <v>8</v>
      </c>
      <c r="B21" s="94" t="s">
        <v>46</v>
      </c>
      <c r="C21" s="94"/>
      <c r="D21" s="21" t="s">
        <v>30</v>
      </c>
      <c r="E21" s="21" t="s">
        <v>27</v>
      </c>
      <c r="F21" s="21" t="s">
        <v>28</v>
      </c>
      <c r="G21" s="21" t="s">
        <v>5</v>
      </c>
      <c r="H21" s="21" t="s">
        <v>6</v>
      </c>
      <c r="I21" s="21" t="s">
        <v>23</v>
      </c>
      <c r="J21" s="21" t="s">
        <v>26</v>
      </c>
      <c r="K21" s="21" t="s">
        <v>108</v>
      </c>
      <c r="L21" s="21" t="s">
        <v>24</v>
      </c>
      <c r="M21" s="21" t="s">
        <v>109</v>
      </c>
      <c r="N21" s="22" t="s">
        <v>72</v>
      </c>
      <c r="O21" s="22" t="s">
        <v>29</v>
      </c>
      <c r="P21" s="21" t="s">
        <v>7</v>
      </c>
      <c r="Q21" s="21" t="s">
        <v>80</v>
      </c>
    </row>
    <row r="22" spans="1:17" s="6" customFormat="1" ht="13.9" customHeight="1" x14ac:dyDescent="0.25">
      <c r="A22" s="4" t="s">
        <v>113</v>
      </c>
      <c r="B22" s="95" t="s">
        <v>114</v>
      </c>
      <c r="C22" s="95"/>
      <c r="D22" s="32">
        <f>(D7*0.05)+D7</f>
        <v>6930</v>
      </c>
      <c r="E22" s="5">
        <v>1</v>
      </c>
      <c r="F22" s="32">
        <f>D22*E22</f>
        <v>6930</v>
      </c>
      <c r="G22" s="32">
        <f>((F22*0.33)+F22)/9</f>
        <v>1024.0999999999999</v>
      </c>
      <c r="H22" s="32">
        <v>0</v>
      </c>
      <c r="I22" s="32">
        <f t="shared" ref="I22:I31" si="9">SUM(F22*1.5)*0.08</f>
        <v>831.6</v>
      </c>
      <c r="J22" s="32">
        <v>343</v>
      </c>
      <c r="K22" s="32"/>
      <c r="L22" s="32">
        <v>0</v>
      </c>
      <c r="M22" s="32"/>
      <c r="N22" s="33">
        <v>400</v>
      </c>
      <c r="O22" s="33">
        <v>0</v>
      </c>
      <c r="P22" s="33">
        <f>SUM(F22:O22)</f>
        <v>9528.7000000000007</v>
      </c>
      <c r="Q22" s="33">
        <f>P22*6</f>
        <v>57172.200000000004</v>
      </c>
    </row>
    <row r="23" spans="1:17" s="6" customFormat="1" ht="13.9" customHeight="1" x14ac:dyDescent="0.25">
      <c r="A23" s="72" t="s">
        <v>116</v>
      </c>
      <c r="B23" s="98" t="s">
        <v>117</v>
      </c>
      <c r="C23" s="99"/>
      <c r="D23" s="73">
        <f>(D8*0.05)+D8</f>
        <v>4704</v>
      </c>
      <c r="E23" s="5">
        <v>1</v>
      </c>
      <c r="F23" s="32">
        <f t="shared" ref="F23:F31" si="10">D23*E23</f>
        <v>4704</v>
      </c>
      <c r="G23" s="32">
        <f>((F23*0.33)+F23)/9</f>
        <v>695.14666666666665</v>
      </c>
      <c r="H23" s="32">
        <v>0</v>
      </c>
      <c r="I23" s="32">
        <f t="shared" si="9"/>
        <v>564.48</v>
      </c>
      <c r="J23" s="32">
        <v>245</v>
      </c>
      <c r="K23" s="32"/>
      <c r="L23" s="32">
        <v>0</v>
      </c>
      <c r="M23" s="32"/>
      <c r="N23" s="33">
        <v>400</v>
      </c>
      <c r="O23" s="33">
        <v>0</v>
      </c>
      <c r="P23" s="33">
        <f t="shared" ref="P23:P27" si="11">SUM(F23:O23)</f>
        <v>6608.626666666667</v>
      </c>
      <c r="Q23" s="33">
        <f t="shared" ref="Q23:Q27" si="12">P23*6</f>
        <v>39651.760000000002</v>
      </c>
    </row>
    <row r="24" spans="1:17" s="6" customFormat="1" ht="13.9" customHeight="1" x14ac:dyDescent="0.25">
      <c r="A24" s="72" t="s">
        <v>118</v>
      </c>
      <c r="B24" s="98" t="s">
        <v>117</v>
      </c>
      <c r="C24" s="99"/>
      <c r="D24" s="73">
        <f t="shared" ref="D24:D31" si="13">(D9*0.05)+D9</f>
        <v>4704</v>
      </c>
      <c r="E24" s="5">
        <v>1</v>
      </c>
      <c r="F24" s="32">
        <f t="shared" si="10"/>
        <v>4704</v>
      </c>
      <c r="G24" s="32">
        <f t="shared" ref="G24:G31" si="14">((F24*0.33)+F24)/9</f>
        <v>695.14666666666665</v>
      </c>
      <c r="H24" s="32">
        <v>0</v>
      </c>
      <c r="I24" s="32">
        <f t="shared" si="9"/>
        <v>564.48</v>
      </c>
      <c r="J24" s="32">
        <v>245</v>
      </c>
      <c r="K24" s="32"/>
      <c r="L24" s="32">
        <v>0</v>
      </c>
      <c r="M24" s="32"/>
      <c r="N24" s="33">
        <v>400</v>
      </c>
      <c r="O24" s="33">
        <v>0</v>
      </c>
      <c r="P24" s="33">
        <f t="shared" si="11"/>
        <v>6608.626666666667</v>
      </c>
      <c r="Q24" s="33">
        <f t="shared" si="12"/>
        <v>39651.760000000002</v>
      </c>
    </row>
    <row r="25" spans="1:17" s="6" customFormat="1" ht="13.9" customHeight="1" x14ac:dyDescent="0.25">
      <c r="A25" s="72" t="s">
        <v>119</v>
      </c>
      <c r="B25" s="98" t="s">
        <v>117</v>
      </c>
      <c r="C25" s="99"/>
      <c r="D25" s="73">
        <f t="shared" si="13"/>
        <v>4704</v>
      </c>
      <c r="E25" s="5">
        <v>1</v>
      </c>
      <c r="F25" s="32">
        <f t="shared" si="10"/>
        <v>4704</v>
      </c>
      <c r="G25" s="32">
        <f t="shared" si="14"/>
        <v>695.14666666666665</v>
      </c>
      <c r="H25" s="32">
        <v>0</v>
      </c>
      <c r="I25" s="32">
        <f t="shared" si="9"/>
        <v>564.48</v>
      </c>
      <c r="J25" s="32">
        <v>245</v>
      </c>
      <c r="K25" s="32"/>
      <c r="L25" s="32">
        <v>0</v>
      </c>
      <c r="M25" s="32"/>
      <c r="N25" s="33">
        <v>400</v>
      </c>
      <c r="O25" s="33">
        <v>0</v>
      </c>
      <c r="P25" s="33">
        <f t="shared" si="11"/>
        <v>6608.626666666667</v>
      </c>
      <c r="Q25" s="33">
        <f t="shared" si="12"/>
        <v>39651.760000000002</v>
      </c>
    </row>
    <row r="26" spans="1:17" s="6" customFormat="1" ht="13.9" customHeight="1" x14ac:dyDescent="0.25">
      <c r="A26" s="72" t="s">
        <v>120</v>
      </c>
      <c r="B26" s="98" t="s">
        <v>117</v>
      </c>
      <c r="C26" s="99"/>
      <c r="D26" s="73">
        <f t="shared" si="13"/>
        <v>4704</v>
      </c>
      <c r="E26" s="5">
        <v>1</v>
      </c>
      <c r="F26" s="32">
        <f t="shared" si="10"/>
        <v>4704</v>
      </c>
      <c r="G26" s="32">
        <f t="shared" si="14"/>
        <v>695.14666666666665</v>
      </c>
      <c r="H26" s="32">
        <v>0</v>
      </c>
      <c r="I26" s="32">
        <f t="shared" si="9"/>
        <v>564.48</v>
      </c>
      <c r="J26" s="32">
        <v>245</v>
      </c>
      <c r="K26" s="32"/>
      <c r="L26" s="32">
        <v>0</v>
      </c>
      <c r="M26" s="32"/>
      <c r="N26" s="33">
        <v>400</v>
      </c>
      <c r="O26" s="33">
        <v>0</v>
      </c>
      <c r="P26" s="33">
        <f t="shared" si="11"/>
        <v>6608.626666666667</v>
      </c>
      <c r="Q26" s="33">
        <f t="shared" si="12"/>
        <v>39651.760000000002</v>
      </c>
    </row>
    <row r="27" spans="1:17" s="6" customFormat="1" ht="13.9" customHeight="1" x14ac:dyDescent="0.25">
      <c r="A27" s="72" t="s">
        <v>121</v>
      </c>
      <c r="B27" s="98" t="s">
        <v>117</v>
      </c>
      <c r="C27" s="99"/>
      <c r="D27" s="73">
        <f t="shared" si="13"/>
        <v>4704</v>
      </c>
      <c r="E27" s="5">
        <v>1</v>
      </c>
      <c r="F27" s="32">
        <f t="shared" si="10"/>
        <v>4704</v>
      </c>
      <c r="G27" s="32">
        <f t="shared" si="14"/>
        <v>695.14666666666665</v>
      </c>
      <c r="H27" s="32">
        <v>0</v>
      </c>
      <c r="I27" s="32">
        <f t="shared" si="9"/>
        <v>564.48</v>
      </c>
      <c r="J27" s="32">
        <v>245</v>
      </c>
      <c r="K27" s="32"/>
      <c r="L27" s="32">
        <v>0</v>
      </c>
      <c r="M27" s="32"/>
      <c r="N27" s="33">
        <v>400</v>
      </c>
      <c r="O27" s="33">
        <v>0</v>
      </c>
      <c r="P27" s="33">
        <f t="shared" si="11"/>
        <v>6608.626666666667</v>
      </c>
      <c r="Q27" s="33">
        <f t="shared" si="12"/>
        <v>39651.760000000002</v>
      </c>
    </row>
    <row r="28" spans="1:17" s="6" customFormat="1" ht="13.9" customHeight="1" x14ac:dyDescent="0.25">
      <c r="A28" s="4" t="s">
        <v>122</v>
      </c>
      <c r="B28" s="96" t="s">
        <v>114</v>
      </c>
      <c r="C28" s="96"/>
      <c r="D28" s="32">
        <f t="shared" si="13"/>
        <v>4210.5</v>
      </c>
      <c r="E28" s="5">
        <v>1</v>
      </c>
      <c r="F28" s="32">
        <f t="shared" si="10"/>
        <v>4210.5</v>
      </c>
      <c r="G28" s="32">
        <f t="shared" si="14"/>
        <v>622.21833333333336</v>
      </c>
      <c r="H28" s="32">
        <v>0</v>
      </c>
      <c r="I28" s="32">
        <f t="shared" si="9"/>
        <v>505.26</v>
      </c>
      <c r="J28" s="32">
        <v>215</v>
      </c>
      <c r="K28" s="32"/>
      <c r="L28" s="32">
        <v>0</v>
      </c>
      <c r="M28" s="32"/>
      <c r="N28" s="33">
        <v>400</v>
      </c>
      <c r="O28" s="33">
        <v>0</v>
      </c>
      <c r="P28" s="33">
        <f>SUM(F28:O28)</f>
        <v>5952.9783333333335</v>
      </c>
      <c r="Q28" s="33">
        <f t="shared" ref="Q28:Q31" si="15">P28*6</f>
        <v>35717.870000000003</v>
      </c>
    </row>
    <row r="29" spans="1:17" s="6" customFormat="1" ht="13.9" customHeight="1" x14ac:dyDescent="0.25">
      <c r="A29" s="4" t="s">
        <v>123</v>
      </c>
      <c r="B29" s="97" t="s">
        <v>124</v>
      </c>
      <c r="C29" s="97"/>
      <c r="D29" s="32">
        <f t="shared" si="13"/>
        <v>2735.25</v>
      </c>
      <c r="E29" s="5">
        <v>1</v>
      </c>
      <c r="F29" s="32">
        <f t="shared" si="10"/>
        <v>2735.25</v>
      </c>
      <c r="G29" s="32">
        <f t="shared" si="14"/>
        <v>404.2091666666667</v>
      </c>
      <c r="H29" s="32">
        <v>0</v>
      </c>
      <c r="I29" s="32">
        <f t="shared" si="9"/>
        <v>328.23</v>
      </c>
      <c r="J29" s="32">
        <v>183</v>
      </c>
      <c r="K29" s="32"/>
      <c r="L29" s="32">
        <v>0</v>
      </c>
      <c r="M29" s="32"/>
      <c r="N29" s="33">
        <v>400</v>
      </c>
      <c r="O29" s="33">
        <v>0</v>
      </c>
      <c r="P29" s="33">
        <f>SUM(F29:O29)</f>
        <v>4050.6891666666666</v>
      </c>
      <c r="Q29" s="33">
        <f t="shared" si="15"/>
        <v>24304.134999999998</v>
      </c>
    </row>
    <row r="30" spans="1:17" s="6" customFormat="1" ht="13.9" customHeight="1" x14ac:dyDescent="0.25">
      <c r="A30" s="4" t="s">
        <v>125</v>
      </c>
      <c r="B30" s="97" t="s">
        <v>126</v>
      </c>
      <c r="C30" s="97"/>
      <c r="D30" s="32">
        <f t="shared" si="13"/>
        <v>2919</v>
      </c>
      <c r="E30" s="5">
        <v>11</v>
      </c>
      <c r="F30" s="32">
        <f t="shared" si="10"/>
        <v>32109</v>
      </c>
      <c r="G30" s="32">
        <f t="shared" si="14"/>
        <v>4744.9966666666669</v>
      </c>
      <c r="H30" s="32">
        <v>0</v>
      </c>
      <c r="I30" s="32">
        <f t="shared" si="9"/>
        <v>3853.08</v>
      </c>
      <c r="J30" s="32">
        <v>1884</v>
      </c>
      <c r="K30" s="32"/>
      <c r="L30" s="32">
        <v>0</v>
      </c>
      <c r="M30" s="32"/>
      <c r="N30" s="33">
        <v>4400</v>
      </c>
      <c r="O30" s="33">
        <v>0</v>
      </c>
      <c r="P30" s="33">
        <f>SUM(F30:O30)</f>
        <v>46991.076666666668</v>
      </c>
      <c r="Q30" s="33">
        <f t="shared" si="15"/>
        <v>281946.46000000002</v>
      </c>
    </row>
    <row r="31" spans="1:17" s="6" customFormat="1" ht="13.9" customHeight="1" x14ac:dyDescent="0.25">
      <c r="A31" s="4" t="s">
        <v>127</v>
      </c>
      <c r="B31" s="97" t="s">
        <v>126</v>
      </c>
      <c r="C31" s="97"/>
      <c r="D31" s="32">
        <f t="shared" si="13"/>
        <v>2630.25</v>
      </c>
      <c r="E31" s="5">
        <v>12</v>
      </c>
      <c r="F31" s="32">
        <f t="shared" si="10"/>
        <v>31563</v>
      </c>
      <c r="G31" s="32">
        <f t="shared" si="14"/>
        <v>4664.3100000000004</v>
      </c>
      <c r="H31" s="32">
        <v>0</v>
      </c>
      <c r="I31" s="32">
        <f t="shared" si="9"/>
        <v>3787.56</v>
      </c>
      <c r="J31" s="32">
        <v>1826</v>
      </c>
      <c r="K31" s="32"/>
      <c r="L31" s="32">
        <v>0</v>
      </c>
      <c r="M31" s="32"/>
      <c r="N31" s="33">
        <v>4800</v>
      </c>
      <c r="O31" s="33">
        <v>0</v>
      </c>
      <c r="P31" s="33">
        <f>SUM(F31:O31)</f>
        <v>46640.869999999995</v>
      </c>
      <c r="Q31" s="33">
        <f t="shared" si="15"/>
        <v>279845.21999999997</v>
      </c>
    </row>
    <row r="32" spans="1:17" s="9" customFormat="1" ht="13.9" customHeight="1" x14ac:dyDescent="0.25">
      <c r="A32" s="93" t="s">
        <v>0</v>
      </c>
      <c r="B32" s="93"/>
      <c r="C32" s="93"/>
      <c r="D32" s="34">
        <f>SUM(D22:D31)</f>
        <v>42945</v>
      </c>
      <c r="E32" s="8"/>
      <c r="F32" s="34">
        <f>SUM(F22:F31)</f>
        <v>101067.75</v>
      </c>
      <c r="G32" s="34">
        <f>SUM(G22:G31)</f>
        <v>14935.567500000001</v>
      </c>
      <c r="H32" s="34">
        <v>0</v>
      </c>
      <c r="I32" s="34">
        <f>SUM(I22:I31)</f>
        <v>12128.13</v>
      </c>
      <c r="J32" s="34">
        <f>SUM(J22:J31)</f>
        <v>5676</v>
      </c>
      <c r="K32" s="34"/>
      <c r="L32" s="34">
        <f>SUM(L22:L31)</f>
        <v>0</v>
      </c>
      <c r="M32" s="34"/>
      <c r="N32" s="34">
        <f>SUM(N22:N31)</f>
        <v>12400</v>
      </c>
      <c r="O32" s="34">
        <f>SUM(O22:O31)</f>
        <v>0</v>
      </c>
      <c r="P32" s="34">
        <f>SUM(P22:P31)</f>
        <v>146207.44749999998</v>
      </c>
      <c r="Q32" s="90">
        <f>SUM(Q22:Q31)</f>
        <v>877244.68500000006</v>
      </c>
    </row>
    <row r="33" spans="1:17" s="9" customFormat="1" ht="13.9" customHeight="1" x14ac:dyDescent="0.25">
      <c r="A33" s="92" t="s">
        <v>79</v>
      </c>
      <c r="B33" s="92"/>
      <c r="C33" s="92"/>
      <c r="D33" s="35">
        <f>D32*6</f>
        <v>257670</v>
      </c>
      <c r="E33" s="23"/>
      <c r="F33" s="35">
        <f>F32*6</f>
        <v>606406.5</v>
      </c>
      <c r="G33" s="35">
        <f t="shared" ref="G33" si="16">G32*6</f>
        <v>89613.404999999999</v>
      </c>
      <c r="H33" s="35">
        <f t="shared" ref="H33" si="17">H32*6</f>
        <v>0</v>
      </c>
      <c r="I33" s="35">
        <f t="shared" ref="I33" si="18">I32*6</f>
        <v>72768.78</v>
      </c>
      <c r="J33" s="35">
        <f t="shared" ref="J33" si="19">J32*6</f>
        <v>34056</v>
      </c>
      <c r="K33" s="35"/>
      <c r="L33" s="35">
        <f t="shared" ref="L33" si="20">L32*6</f>
        <v>0</v>
      </c>
      <c r="M33" s="35"/>
      <c r="N33" s="35">
        <f t="shared" ref="N33" si="21">N32*6</f>
        <v>74400</v>
      </c>
      <c r="O33" s="35">
        <f t="shared" ref="O33" si="22">O32*6</f>
        <v>0</v>
      </c>
      <c r="P33" s="35">
        <f t="shared" ref="P33" si="23">P32*6</f>
        <v>877244.68499999982</v>
      </c>
      <c r="Q33" s="90"/>
    </row>
    <row r="35" spans="1:17" ht="14.25" x14ac:dyDescent="0.2">
      <c r="A35" s="107" t="s">
        <v>81</v>
      </c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</row>
    <row r="36" spans="1:17" s="2" customFormat="1" ht="14.25" customHeight="1" x14ac:dyDescent="0.25">
      <c r="A36" s="91" t="s">
        <v>133</v>
      </c>
      <c r="B36" s="91"/>
      <c r="C36" s="91"/>
      <c r="D36" s="91"/>
      <c r="E36" s="91"/>
      <c r="F36" s="91"/>
      <c r="G36" s="94" t="s">
        <v>4</v>
      </c>
      <c r="H36" s="94"/>
      <c r="I36" s="94" t="s">
        <v>10</v>
      </c>
      <c r="J36" s="94"/>
      <c r="K36" s="94"/>
      <c r="L36" s="94"/>
      <c r="M36" s="21"/>
      <c r="N36" s="108" t="s">
        <v>25</v>
      </c>
      <c r="O36" s="108"/>
      <c r="P36" s="94" t="s">
        <v>0</v>
      </c>
      <c r="Q36" s="94"/>
    </row>
    <row r="37" spans="1:17" s="11" customFormat="1" ht="48" x14ac:dyDescent="0.25">
      <c r="A37" s="21" t="s">
        <v>8</v>
      </c>
      <c r="B37" s="21" t="s">
        <v>46</v>
      </c>
      <c r="C37" s="21" t="s">
        <v>3</v>
      </c>
      <c r="D37" s="21" t="s">
        <v>71</v>
      </c>
      <c r="E37" s="21" t="s">
        <v>27</v>
      </c>
      <c r="F37" s="21" t="s">
        <v>28</v>
      </c>
      <c r="G37" s="21" t="s">
        <v>5</v>
      </c>
      <c r="H37" s="21" t="s">
        <v>6</v>
      </c>
      <c r="I37" s="21" t="s">
        <v>23</v>
      </c>
      <c r="J37" s="21" t="s">
        <v>26</v>
      </c>
      <c r="K37" s="21" t="s">
        <v>108</v>
      </c>
      <c r="L37" s="21" t="s">
        <v>24</v>
      </c>
      <c r="M37" s="21" t="s">
        <v>109</v>
      </c>
      <c r="N37" s="22" t="s">
        <v>72</v>
      </c>
      <c r="O37" s="22" t="s">
        <v>29</v>
      </c>
      <c r="P37" s="94" t="s">
        <v>80</v>
      </c>
      <c r="Q37" s="94"/>
    </row>
    <row r="38" spans="1:17" s="6" customFormat="1" ht="13.9" customHeight="1" x14ac:dyDescent="0.25">
      <c r="A38" s="4"/>
      <c r="B38" s="5"/>
      <c r="C38" s="38">
        <v>0</v>
      </c>
      <c r="D38" s="36">
        <v>13530</v>
      </c>
      <c r="E38" s="5">
        <v>1</v>
      </c>
      <c r="F38" s="32">
        <f>(F7*6)+(F22*6)</f>
        <v>81180</v>
      </c>
      <c r="G38" s="38">
        <f>(G7*6)+(G22*6)</f>
        <v>11996.599999999999</v>
      </c>
      <c r="H38" s="38">
        <f>(H7*6)+(H22*6)</f>
        <v>0</v>
      </c>
      <c r="I38" s="38">
        <f>(I7*6)+(I22*6)</f>
        <v>9741.6</v>
      </c>
      <c r="J38" s="38">
        <f t="shared" ref="G38:J39" si="24">(J7*6)+(J22*6)</f>
        <v>3558.6179999999999</v>
      </c>
      <c r="K38" s="38"/>
      <c r="L38" s="38">
        <f>(L7*6)+(L22*6)</f>
        <v>0</v>
      </c>
      <c r="M38" s="38"/>
      <c r="N38" s="38">
        <f>(N7*6)+(N22*6)</f>
        <v>4680</v>
      </c>
      <c r="O38" s="38">
        <f>(O7*6)+(O22*6)</f>
        <v>0</v>
      </c>
      <c r="P38" s="104">
        <f>Q7+Q22</f>
        <v>111156.818</v>
      </c>
      <c r="Q38" s="104"/>
    </row>
    <row r="39" spans="1:17" s="6" customFormat="1" ht="13.9" customHeight="1" x14ac:dyDescent="0.25">
      <c r="A39" s="4"/>
      <c r="B39" s="5"/>
      <c r="C39" s="38">
        <v>0</v>
      </c>
      <c r="D39" s="36">
        <v>9184</v>
      </c>
      <c r="E39" s="5">
        <v>1</v>
      </c>
      <c r="F39" s="32">
        <f t="shared" ref="F39:F47" si="25">(F8*6)+(F23*6)</f>
        <v>55104</v>
      </c>
      <c r="G39" s="38">
        <f t="shared" si="24"/>
        <v>8143.1466666666665</v>
      </c>
      <c r="H39" s="38">
        <f t="shared" si="24"/>
        <v>0</v>
      </c>
      <c r="I39" s="38">
        <f t="shared" si="24"/>
        <v>6612.4800000000005</v>
      </c>
      <c r="J39" s="38">
        <f t="shared" si="24"/>
        <v>2640</v>
      </c>
      <c r="K39" s="38"/>
      <c r="L39" s="38">
        <f t="shared" ref="L39:L43" si="26">(L8*6)+(L23*6)</f>
        <v>0</v>
      </c>
      <c r="M39" s="38"/>
      <c r="N39" s="38">
        <f t="shared" ref="N39:O39" si="27">(N8*6)+(N23*6)</f>
        <v>4680</v>
      </c>
      <c r="O39" s="74">
        <f t="shared" si="27"/>
        <v>0</v>
      </c>
      <c r="P39" s="102">
        <f t="shared" ref="P39:P43" si="28">Q8+Q23</f>
        <v>77179.626666666678</v>
      </c>
      <c r="Q39" s="103"/>
    </row>
    <row r="40" spans="1:17" s="6" customFormat="1" ht="13.9" customHeight="1" x14ac:dyDescent="0.25">
      <c r="A40" s="4"/>
      <c r="B40" s="5"/>
      <c r="C40" s="38">
        <v>0</v>
      </c>
      <c r="D40" s="36">
        <v>9184</v>
      </c>
      <c r="E40" s="5">
        <v>1</v>
      </c>
      <c r="F40" s="32">
        <f t="shared" si="25"/>
        <v>55104</v>
      </c>
      <c r="G40" s="38">
        <f t="shared" ref="G40:J40" si="29">(G9*6)+(G24*6)</f>
        <v>8143.1466666666665</v>
      </c>
      <c r="H40" s="38">
        <f t="shared" si="29"/>
        <v>0</v>
      </c>
      <c r="I40" s="38">
        <f t="shared" si="29"/>
        <v>6612.4800000000005</v>
      </c>
      <c r="J40" s="38">
        <f t="shared" si="29"/>
        <v>2640</v>
      </c>
      <c r="K40" s="38"/>
      <c r="L40" s="38">
        <f t="shared" si="26"/>
        <v>0</v>
      </c>
      <c r="M40" s="38"/>
      <c r="N40" s="38">
        <f t="shared" ref="N40:O40" si="30">(N9*6)+(N24*6)</f>
        <v>4680</v>
      </c>
      <c r="O40" s="74">
        <f t="shared" si="30"/>
        <v>0</v>
      </c>
      <c r="P40" s="102">
        <f t="shared" si="28"/>
        <v>77179.626666666678</v>
      </c>
      <c r="Q40" s="103"/>
    </row>
    <row r="41" spans="1:17" s="6" customFormat="1" ht="13.9" customHeight="1" x14ac:dyDescent="0.25">
      <c r="A41" s="4"/>
      <c r="B41" s="5"/>
      <c r="C41" s="38">
        <v>0</v>
      </c>
      <c r="D41" s="36">
        <v>9184</v>
      </c>
      <c r="E41" s="5">
        <v>1</v>
      </c>
      <c r="F41" s="32">
        <f t="shared" si="25"/>
        <v>55104</v>
      </c>
      <c r="G41" s="38">
        <f t="shared" ref="G41:J41" si="31">(G10*6)+(G25*6)</f>
        <v>8143.1466666666665</v>
      </c>
      <c r="H41" s="38">
        <f t="shared" si="31"/>
        <v>0</v>
      </c>
      <c r="I41" s="38">
        <f t="shared" si="31"/>
        <v>6612.4800000000005</v>
      </c>
      <c r="J41" s="38">
        <f t="shared" si="31"/>
        <v>2640</v>
      </c>
      <c r="K41" s="38"/>
      <c r="L41" s="38">
        <f t="shared" si="26"/>
        <v>0</v>
      </c>
      <c r="M41" s="38"/>
      <c r="N41" s="38">
        <f t="shared" ref="N41:O41" si="32">(N10*6)+(N25*6)</f>
        <v>4680</v>
      </c>
      <c r="O41" s="74">
        <f t="shared" si="32"/>
        <v>0</v>
      </c>
      <c r="P41" s="102">
        <f t="shared" si="28"/>
        <v>77179.626666666678</v>
      </c>
      <c r="Q41" s="103"/>
    </row>
    <row r="42" spans="1:17" s="6" customFormat="1" ht="13.9" customHeight="1" x14ac:dyDescent="0.25">
      <c r="A42" s="4"/>
      <c r="B42" s="5"/>
      <c r="C42" s="38">
        <v>0</v>
      </c>
      <c r="D42" s="36">
        <v>9184</v>
      </c>
      <c r="E42" s="5">
        <v>1</v>
      </c>
      <c r="F42" s="32">
        <f t="shared" si="25"/>
        <v>55104</v>
      </c>
      <c r="G42" s="38">
        <f t="shared" ref="G42:J42" si="33">(G11*6)+(G26*6)</f>
        <v>8143.1466666666665</v>
      </c>
      <c r="H42" s="38">
        <f t="shared" si="33"/>
        <v>0</v>
      </c>
      <c r="I42" s="38">
        <f t="shared" si="33"/>
        <v>6612.4800000000005</v>
      </c>
      <c r="J42" s="38">
        <f t="shared" si="33"/>
        <v>2640</v>
      </c>
      <c r="K42" s="38"/>
      <c r="L42" s="38">
        <f t="shared" si="26"/>
        <v>0</v>
      </c>
      <c r="M42" s="38"/>
      <c r="N42" s="38">
        <f t="shared" ref="N42:O42" si="34">(N11*6)+(N26*6)</f>
        <v>4680</v>
      </c>
      <c r="O42" s="74">
        <f t="shared" si="34"/>
        <v>0</v>
      </c>
      <c r="P42" s="102">
        <f t="shared" si="28"/>
        <v>77179.626666666678</v>
      </c>
      <c r="Q42" s="103"/>
    </row>
    <row r="43" spans="1:17" s="6" customFormat="1" ht="13.9" customHeight="1" x14ac:dyDescent="0.25">
      <c r="A43" s="4"/>
      <c r="B43" s="5"/>
      <c r="C43" s="38">
        <v>0</v>
      </c>
      <c r="D43" s="36">
        <v>9184</v>
      </c>
      <c r="E43" s="5">
        <v>1</v>
      </c>
      <c r="F43" s="32">
        <f t="shared" si="25"/>
        <v>55104</v>
      </c>
      <c r="G43" s="38">
        <f t="shared" ref="G43:J44" si="35">(G12*6)+(G27*6)</f>
        <v>8143.1466666666665</v>
      </c>
      <c r="H43" s="38">
        <f t="shared" si="35"/>
        <v>0</v>
      </c>
      <c r="I43" s="38">
        <f t="shared" si="35"/>
        <v>6612.4800000000005</v>
      </c>
      <c r="J43" s="38">
        <f t="shared" si="35"/>
        <v>2670</v>
      </c>
      <c r="K43" s="38"/>
      <c r="L43" s="38">
        <f t="shared" si="26"/>
        <v>0</v>
      </c>
      <c r="M43" s="38"/>
      <c r="N43" s="38">
        <f t="shared" ref="N43:O43" si="36">(N12*6)+(N27*6)</f>
        <v>4680</v>
      </c>
      <c r="O43" s="74">
        <f t="shared" si="36"/>
        <v>0</v>
      </c>
      <c r="P43" s="102">
        <f t="shared" si="28"/>
        <v>77209.626666666678</v>
      </c>
      <c r="Q43" s="103"/>
    </row>
    <row r="44" spans="1:17" s="6" customFormat="1" ht="13.9" customHeight="1" x14ac:dyDescent="0.25">
      <c r="A44" s="4"/>
      <c r="B44" s="5"/>
      <c r="C44" s="38">
        <v>0</v>
      </c>
      <c r="D44" s="36">
        <v>8220.5</v>
      </c>
      <c r="E44" s="5">
        <v>1</v>
      </c>
      <c r="F44" s="32">
        <f t="shared" si="25"/>
        <v>49323</v>
      </c>
      <c r="G44" s="38">
        <f t="shared" si="35"/>
        <v>7288.8433333333342</v>
      </c>
      <c r="H44" s="38">
        <f>(H8*6)+(H28*6)</f>
        <v>0</v>
      </c>
      <c r="I44" s="38">
        <f>(I13*6)+(I28*6)</f>
        <v>5918.76</v>
      </c>
      <c r="J44" s="38">
        <f>(J13*6)+(J28*6)</f>
        <v>2370</v>
      </c>
      <c r="K44" s="38"/>
      <c r="L44" s="38">
        <f>(L8*6)+(L28*6)</f>
        <v>0</v>
      </c>
      <c r="M44" s="38"/>
      <c r="N44" s="38">
        <f>(N8*6)+(N28*6)</f>
        <v>4680</v>
      </c>
      <c r="O44" s="38">
        <f>(O8*6)+(O28*6)</f>
        <v>0</v>
      </c>
      <c r="P44" s="100">
        <f>Q13+Q28</f>
        <v>69580.603333333333</v>
      </c>
      <c r="Q44" s="100"/>
    </row>
    <row r="45" spans="1:17" s="6" customFormat="1" ht="13.9" customHeight="1" x14ac:dyDescent="0.25">
      <c r="A45" s="4"/>
      <c r="B45" s="5"/>
      <c r="C45" s="38">
        <v>0</v>
      </c>
      <c r="D45" s="36">
        <v>5340.25</v>
      </c>
      <c r="E45" s="5">
        <v>1</v>
      </c>
      <c r="F45" s="32">
        <f t="shared" si="25"/>
        <v>32041.5</v>
      </c>
      <c r="G45" s="38">
        <f t="shared" ref="G45:J47" si="37">(G14*6)+(G29*6)</f>
        <v>4735.0216666666665</v>
      </c>
      <c r="H45" s="38">
        <f t="shared" si="37"/>
        <v>0</v>
      </c>
      <c r="I45" s="38">
        <f t="shared" si="37"/>
        <v>3844.9800000000005</v>
      </c>
      <c r="J45" s="38">
        <f t="shared" si="37"/>
        <v>1818</v>
      </c>
      <c r="K45" s="38"/>
      <c r="L45" s="38">
        <f>(L14*6)+(L29*6)</f>
        <v>0</v>
      </c>
      <c r="M45" s="38"/>
      <c r="N45" s="38">
        <f t="shared" ref="N45:O47" si="38">(N14*6)+(N29*6)</f>
        <v>4680</v>
      </c>
      <c r="O45" s="38">
        <f t="shared" si="38"/>
        <v>0</v>
      </c>
      <c r="P45" s="101">
        <f>Q14+Q29</f>
        <v>47119.501666666663</v>
      </c>
      <c r="Q45" s="101"/>
    </row>
    <row r="46" spans="1:17" s="6" customFormat="1" ht="13.9" customHeight="1" x14ac:dyDescent="0.25">
      <c r="A46" s="4"/>
      <c r="B46" s="5"/>
      <c r="C46" s="38">
        <v>0</v>
      </c>
      <c r="D46" s="36">
        <v>5699</v>
      </c>
      <c r="E46" s="5">
        <v>12</v>
      </c>
      <c r="F46" s="32">
        <f t="shared" si="25"/>
        <v>376134</v>
      </c>
      <c r="G46" s="38">
        <f t="shared" si="37"/>
        <v>55584.246666666673</v>
      </c>
      <c r="H46" s="38">
        <f t="shared" si="37"/>
        <v>0</v>
      </c>
      <c r="I46" s="38">
        <f t="shared" si="37"/>
        <v>45136.08</v>
      </c>
      <c r="J46" s="38">
        <f t="shared" si="37"/>
        <v>21264</v>
      </c>
      <c r="K46" s="38"/>
      <c r="L46" s="38">
        <f>(L15*6)+(L30*6)</f>
        <v>0</v>
      </c>
      <c r="M46" s="38"/>
      <c r="N46" s="38">
        <f t="shared" si="38"/>
        <v>53760</v>
      </c>
      <c r="O46" s="38">
        <f t="shared" si="38"/>
        <v>0</v>
      </c>
      <c r="P46" s="101">
        <f>Q15+Q30</f>
        <v>551878.32666666666</v>
      </c>
      <c r="Q46" s="101"/>
    </row>
    <row r="47" spans="1:17" s="6" customFormat="1" ht="13.9" customHeight="1" x14ac:dyDescent="0.25">
      <c r="A47" s="4"/>
      <c r="B47" s="7"/>
      <c r="C47" s="38">
        <v>0</v>
      </c>
      <c r="D47" s="36">
        <v>5135.25</v>
      </c>
      <c r="E47" s="5">
        <v>12</v>
      </c>
      <c r="F47" s="32">
        <f t="shared" si="25"/>
        <v>369738</v>
      </c>
      <c r="G47" s="38">
        <f t="shared" si="37"/>
        <v>54639.060000000005</v>
      </c>
      <c r="H47" s="38">
        <f t="shared" si="37"/>
        <v>0</v>
      </c>
      <c r="I47" s="38">
        <f t="shared" si="37"/>
        <v>44368.56</v>
      </c>
      <c r="J47" s="38">
        <f t="shared" si="37"/>
        <v>21156</v>
      </c>
      <c r="K47" s="38"/>
      <c r="L47" s="38">
        <f>(L16*6)+(L31*6)</f>
        <v>0</v>
      </c>
      <c r="M47" s="38"/>
      <c r="N47" s="38">
        <f t="shared" si="38"/>
        <v>53880</v>
      </c>
      <c r="O47" s="38">
        <f t="shared" si="38"/>
        <v>0</v>
      </c>
      <c r="P47" s="101">
        <f>Q16+Q31</f>
        <v>543781.61999999988</v>
      </c>
      <c r="Q47" s="101"/>
    </row>
    <row r="48" spans="1:17" s="9" customFormat="1" ht="13.9" customHeight="1" x14ac:dyDescent="0.25">
      <c r="A48" s="105" t="s">
        <v>78</v>
      </c>
      <c r="B48" s="106"/>
      <c r="C48" s="35">
        <f t="shared" ref="C48:O48" si="39">SUM(C38:C47)</f>
        <v>0</v>
      </c>
      <c r="D48" s="35"/>
      <c r="E48" s="23"/>
      <c r="F48" s="35">
        <f t="shared" si="39"/>
        <v>1183936.5</v>
      </c>
      <c r="G48" s="35">
        <f t="shared" si="39"/>
        <v>174959.505</v>
      </c>
      <c r="H48" s="35">
        <f t="shared" si="39"/>
        <v>0</v>
      </c>
      <c r="I48" s="35">
        <f t="shared" si="39"/>
        <v>142072.38</v>
      </c>
      <c r="J48" s="35">
        <f t="shared" si="39"/>
        <v>63396.618000000002</v>
      </c>
      <c r="K48" s="35"/>
      <c r="L48" s="35">
        <f t="shared" si="39"/>
        <v>0</v>
      </c>
      <c r="M48" s="35"/>
      <c r="N48" s="35">
        <f t="shared" si="39"/>
        <v>145080</v>
      </c>
      <c r="O48" s="35">
        <f t="shared" si="39"/>
        <v>0</v>
      </c>
      <c r="P48" s="90">
        <f>SUM(P38:P47)</f>
        <v>1709445.003</v>
      </c>
      <c r="Q48" s="90"/>
    </row>
    <row r="49" spans="1:17" x14ac:dyDescent="0.2">
      <c r="A49" s="12"/>
      <c r="B49" s="13"/>
      <c r="C49" s="14"/>
      <c r="E49" s="13"/>
      <c r="F49" s="14"/>
    </row>
    <row r="50" spans="1:17" s="1" customFormat="1" ht="12.75" x14ac:dyDescent="0.2">
      <c r="A50" s="63" t="s">
        <v>44</v>
      </c>
      <c r="B50" s="64"/>
      <c r="C50" s="65"/>
      <c r="D50" s="65"/>
      <c r="E50" s="64"/>
      <c r="F50" s="65"/>
      <c r="G50" s="66"/>
      <c r="H50" s="66"/>
      <c r="I50" s="66"/>
      <c r="J50" s="66"/>
      <c r="K50" s="66"/>
      <c r="L50" s="66"/>
      <c r="M50" s="66"/>
      <c r="N50" s="65"/>
      <c r="O50" s="65"/>
      <c r="P50" s="66"/>
      <c r="Q50" s="66"/>
    </row>
    <row r="51" spans="1:17" s="1" customFormat="1" ht="12.75" x14ac:dyDescent="0.2">
      <c r="A51" s="66" t="s">
        <v>55</v>
      </c>
      <c r="B51" s="67"/>
      <c r="C51" s="66"/>
      <c r="D51" s="66"/>
      <c r="E51" s="67"/>
      <c r="F51" s="66"/>
      <c r="G51" s="66"/>
      <c r="H51" s="65"/>
      <c r="I51" s="66"/>
      <c r="J51" s="66"/>
      <c r="K51" s="66"/>
      <c r="L51" s="66"/>
      <c r="M51" s="66"/>
      <c r="N51" s="65"/>
      <c r="O51" s="65"/>
      <c r="P51" s="66"/>
      <c r="Q51" s="66"/>
    </row>
    <row r="52" spans="1:17" s="1" customFormat="1" ht="12.75" x14ac:dyDescent="0.2">
      <c r="A52" s="66" t="s">
        <v>56</v>
      </c>
      <c r="B52" s="67"/>
      <c r="C52" s="66"/>
      <c r="D52" s="66"/>
      <c r="E52" s="67"/>
      <c r="F52" s="66"/>
      <c r="G52" s="66"/>
      <c r="H52" s="66"/>
      <c r="I52" s="66"/>
      <c r="J52" s="66"/>
      <c r="K52" s="66"/>
      <c r="L52" s="66"/>
      <c r="M52" s="66"/>
      <c r="N52" s="65"/>
      <c r="O52" s="65"/>
      <c r="P52" s="66"/>
      <c r="Q52" s="66"/>
    </row>
    <row r="53" spans="1:17" ht="24.75" customHeight="1" x14ac:dyDescent="0.2">
      <c r="A53" s="84" t="s">
        <v>73</v>
      </c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</row>
    <row r="54" spans="1:17" ht="12.75" x14ac:dyDescent="0.2">
      <c r="A54" s="66" t="s">
        <v>74</v>
      </c>
      <c r="B54" s="68"/>
      <c r="C54" s="69"/>
      <c r="D54" s="69"/>
      <c r="E54" s="68"/>
      <c r="F54" s="69"/>
      <c r="G54" s="69"/>
      <c r="H54" s="69"/>
      <c r="I54" s="69"/>
      <c r="J54" s="69"/>
      <c r="K54" s="69"/>
      <c r="L54" s="69"/>
      <c r="M54" s="69"/>
      <c r="N54" s="70"/>
      <c r="O54" s="70"/>
      <c r="P54" s="69"/>
      <c r="Q54" s="69"/>
    </row>
    <row r="55" spans="1:17" ht="12.75" x14ac:dyDescent="0.2">
      <c r="A55" s="66" t="s">
        <v>76</v>
      </c>
      <c r="B55" s="68"/>
      <c r="C55" s="69"/>
      <c r="D55" s="69"/>
      <c r="E55" s="68"/>
      <c r="F55" s="69"/>
      <c r="G55" s="69"/>
      <c r="H55" s="69"/>
      <c r="I55" s="69"/>
      <c r="J55" s="69"/>
      <c r="K55" s="69"/>
      <c r="L55" s="69"/>
      <c r="M55" s="69"/>
      <c r="N55" s="70"/>
      <c r="O55" s="70"/>
      <c r="P55" s="69"/>
      <c r="Q55" s="69"/>
    </row>
    <row r="56" spans="1:17" x14ac:dyDescent="0.2">
      <c r="A56" s="69" t="s">
        <v>75</v>
      </c>
      <c r="B56" s="68"/>
      <c r="C56" s="69"/>
      <c r="D56" s="69"/>
      <c r="E56" s="68"/>
      <c r="F56" s="69"/>
      <c r="G56" s="69"/>
      <c r="H56" s="69"/>
      <c r="I56" s="69"/>
      <c r="J56" s="69"/>
      <c r="K56" s="69"/>
      <c r="L56" s="69"/>
      <c r="M56" s="69"/>
      <c r="N56" s="70"/>
      <c r="O56" s="70"/>
      <c r="P56" s="69"/>
      <c r="Q56" s="69"/>
    </row>
  </sheetData>
  <mergeCells count="49">
    <mergeCell ref="P47:Q47"/>
    <mergeCell ref="A48:B48"/>
    <mergeCell ref="B30:C30"/>
    <mergeCell ref="B31:C31"/>
    <mergeCell ref="A32:C32"/>
    <mergeCell ref="A33:C33"/>
    <mergeCell ref="P48:Q48"/>
    <mergeCell ref="A35:Q35"/>
    <mergeCell ref="I36:L36"/>
    <mergeCell ref="A36:F36"/>
    <mergeCell ref="G36:H36"/>
    <mergeCell ref="P46:Q46"/>
    <mergeCell ref="N36:O36"/>
    <mergeCell ref="P36:Q36"/>
    <mergeCell ref="P37:Q37"/>
    <mergeCell ref="I20:L20"/>
    <mergeCell ref="P44:Q44"/>
    <mergeCell ref="P45:Q45"/>
    <mergeCell ref="P20:Q20"/>
    <mergeCell ref="P43:Q43"/>
    <mergeCell ref="P42:Q42"/>
    <mergeCell ref="P41:Q41"/>
    <mergeCell ref="P39:Q39"/>
    <mergeCell ref="P38:Q38"/>
    <mergeCell ref="P40:Q40"/>
    <mergeCell ref="B22:C22"/>
    <mergeCell ref="B28:C28"/>
    <mergeCell ref="B29:C29"/>
    <mergeCell ref="B23:C23"/>
    <mergeCell ref="B27:C27"/>
    <mergeCell ref="B24:C24"/>
    <mergeCell ref="B26:C26"/>
    <mergeCell ref="B25:C25"/>
    <mergeCell ref="A53:Q53"/>
    <mergeCell ref="A3:Q3"/>
    <mergeCell ref="A1:Q1"/>
    <mergeCell ref="N5:O5"/>
    <mergeCell ref="P5:Q5"/>
    <mergeCell ref="Q17:Q18"/>
    <mergeCell ref="A5:F5"/>
    <mergeCell ref="G5:H5"/>
    <mergeCell ref="I5:L5"/>
    <mergeCell ref="A18:B18"/>
    <mergeCell ref="A17:B17"/>
    <mergeCell ref="Q32:Q33"/>
    <mergeCell ref="A20:F20"/>
    <mergeCell ref="G20:H20"/>
    <mergeCell ref="N20:O20"/>
    <mergeCell ref="B21:C2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2" fitToHeight="0" orientation="landscape" r:id="rId1"/>
  <headerFooter>
    <oddFooter>&amp;R&amp;8&amp;P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  <pageSetUpPr fitToPage="1"/>
  </sheetPr>
  <dimension ref="A1:D111"/>
  <sheetViews>
    <sheetView topLeftCell="A9" zoomScale="110" zoomScaleNormal="110" workbookViewId="0">
      <selection sqref="A1:D1"/>
    </sheetView>
  </sheetViews>
  <sheetFormatPr defaultColWidth="8.85546875" defaultRowHeight="12.75" x14ac:dyDescent="0.25"/>
  <cols>
    <col min="1" max="1" width="21.140625" style="27" customWidth="1"/>
    <col min="2" max="2" width="48.7109375" style="27" bestFit="1" customWidth="1"/>
    <col min="3" max="3" width="20.7109375" style="61" customWidth="1"/>
    <col min="4" max="4" width="20.7109375" style="62" customWidth="1"/>
    <col min="5" max="16384" width="8.85546875" style="27"/>
  </cols>
  <sheetData>
    <row r="1" spans="1:4" ht="46.5" customHeight="1" x14ac:dyDescent="0.25">
      <c r="A1" s="88"/>
      <c r="B1" s="88"/>
      <c r="C1" s="88"/>
      <c r="D1" s="88"/>
    </row>
    <row r="3" spans="1:4" ht="30" customHeight="1" x14ac:dyDescent="0.25">
      <c r="A3" s="109" t="s">
        <v>31</v>
      </c>
      <c r="B3" s="109"/>
      <c r="C3" s="109"/>
      <c r="D3" s="109"/>
    </row>
    <row r="4" spans="1:4" x14ac:dyDescent="0.25">
      <c r="A4" s="39"/>
      <c r="B4" s="39"/>
      <c r="C4" s="54"/>
      <c r="D4" s="54"/>
    </row>
    <row r="5" spans="1:4" s="24" customFormat="1" x14ac:dyDescent="0.25">
      <c r="A5" s="110" t="s">
        <v>57</v>
      </c>
      <c r="B5" s="110" t="s">
        <v>2</v>
      </c>
      <c r="C5" s="112" t="s">
        <v>14</v>
      </c>
      <c r="D5" s="112"/>
    </row>
    <row r="6" spans="1:4" s="24" customFormat="1" x14ac:dyDescent="0.25">
      <c r="A6" s="111"/>
      <c r="B6" s="111"/>
      <c r="C6" s="29" t="s">
        <v>12</v>
      </c>
      <c r="D6" s="29" t="s">
        <v>13</v>
      </c>
    </row>
    <row r="7" spans="1:4" x14ac:dyDescent="0.25">
      <c r="A7" s="113" t="s">
        <v>41</v>
      </c>
      <c r="B7" s="40" t="s">
        <v>43</v>
      </c>
      <c r="C7" s="56"/>
      <c r="D7" s="49">
        <f>C7*12</f>
        <v>0</v>
      </c>
    </row>
    <row r="8" spans="1:4" x14ac:dyDescent="0.25">
      <c r="A8" s="114"/>
      <c r="B8" s="40" t="s">
        <v>42</v>
      </c>
      <c r="C8" s="56"/>
      <c r="D8" s="49">
        <f t="shared" ref="D8:D12" si="0">C8*12</f>
        <v>0</v>
      </c>
    </row>
    <row r="9" spans="1:4" x14ac:dyDescent="0.25">
      <c r="A9" s="114"/>
      <c r="B9" s="40" t="s">
        <v>83</v>
      </c>
      <c r="C9" s="56"/>
      <c r="D9" s="49">
        <f t="shared" si="0"/>
        <v>0</v>
      </c>
    </row>
    <row r="10" spans="1:4" x14ac:dyDescent="0.25">
      <c r="A10" s="114"/>
      <c r="B10" s="40" t="s">
        <v>84</v>
      </c>
      <c r="C10" s="56"/>
      <c r="D10" s="49">
        <f t="shared" si="0"/>
        <v>0</v>
      </c>
    </row>
    <row r="11" spans="1:4" x14ac:dyDescent="0.25">
      <c r="A11" s="114"/>
      <c r="B11" s="40"/>
      <c r="C11" s="56"/>
      <c r="D11" s="49">
        <f t="shared" si="0"/>
        <v>0</v>
      </c>
    </row>
    <row r="12" spans="1:4" ht="13.9" customHeight="1" x14ac:dyDescent="0.25">
      <c r="A12" s="118"/>
      <c r="B12" s="57"/>
      <c r="C12" s="58"/>
      <c r="D12" s="49">
        <f t="shared" si="0"/>
        <v>0</v>
      </c>
    </row>
    <row r="13" spans="1:4" s="59" customFormat="1" x14ac:dyDescent="0.25">
      <c r="A13" s="117" t="s">
        <v>0</v>
      </c>
      <c r="B13" s="117"/>
      <c r="C13" s="53">
        <f>SUM(C7:C12)</f>
        <v>0</v>
      </c>
      <c r="D13" s="50">
        <f>SUM(D7:D12)</f>
        <v>0</v>
      </c>
    </row>
    <row r="14" spans="1:4" x14ac:dyDescent="0.25">
      <c r="A14" s="39" t="s">
        <v>1</v>
      </c>
      <c r="B14" s="39"/>
      <c r="C14" s="54"/>
      <c r="D14" s="54"/>
    </row>
    <row r="15" spans="1:4" s="24" customFormat="1" x14ac:dyDescent="0.25">
      <c r="A15" s="110" t="s">
        <v>57</v>
      </c>
      <c r="B15" s="115" t="s">
        <v>2</v>
      </c>
      <c r="C15" s="112" t="s">
        <v>14</v>
      </c>
      <c r="D15" s="112"/>
    </row>
    <row r="16" spans="1:4" s="24" customFormat="1" x14ac:dyDescent="0.25">
      <c r="A16" s="111"/>
      <c r="B16" s="115"/>
      <c r="C16" s="30" t="s">
        <v>12</v>
      </c>
      <c r="D16" s="30" t="s">
        <v>13</v>
      </c>
    </row>
    <row r="17" spans="1:4" x14ac:dyDescent="0.25">
      <c r="A17" s="116" t="s">
        <v>15</v>
      </c>
      <c r="B17" s="40" t="s">
        <v>85</v>
      </c>
      <c r="C17" s="56"/>
      <c r="D17" s="51">
        <f>C17*12</f>
        <v>0</v>
      </c>
    </row>
    <row r="18" spans="1:4" x14ac:dyDescent="0.25">
      <c r="A18" s="116"/>
      <c r="B18" s="40"/>
      <c r="C18" s="56"/>
      <c r="D18" s="51">
        <f t="shared" ref="D18:D21" si="1">C18*12</f>
        <v>0</v>
      </c>
    </row>
    <row r="19" spans="1:4" x14ac:dyDescent="0.25">
      <c r="A19" s="116"/>
      <c r="B19" s="57"/>
      <c r="C19" s="58"/>
      <c r="D19" s="51">
        <f>C19*12</f>
        <v>0</v>
      </c>
    </row>
    <row r="20" spans="1:4" x14ac:dyDescent="0.25">
      <c r="A20" s="116"/>
      <c r="B20" s="57"/>
      <c r="C20" s="58"/>
      <c r="D20" s="51">
        <f>C20*12</f>
        <v>0</v>
      </c>
    </row>
    <row r="21" spans="1:4" x14ac:dyDescent="0.25">
      <c r="A21" s="116"/>
      <c r="B21" s="57"/>
      <c r="C21" s="58"/>
      <c r="D21" s="51">
        <f t="shared" si="1"/>
        <v>0</v>
      </c>
    </row>
    <row r="22" spans="1:4" s="59" customFormat="1" x14ac:dyDescent="0.25">
      <c r="A22" s="117" t="s">
        <v>0</v>
      </c>
      <c r="B22" s="117"/>
      <c r="C22" s="53">
        <f>SUM(C17:C21)</f>
        <v>0</v>
      </c>
      <c r="D22" s="53">
        <f>SUM(D17:D21)</f>
        <v>0</v>
      </c>
    </row>
    <row r="24" spans="1:4" s="24" customFormat="1" x14ac:dyDescent="0.25">
      <c r="A24" s="110" t="s">
        <v>57</v>
      </c>
      <c r="B24" s="110" t="s">
        <v>2</v>
      </c>
      <c r="C24" s="112" t="s">
        <v>14</v>
      </c>
      <c r="D24" s="112"/>
    </row>
    <row r="25" spans="1:4" s="24" customFormat="1" x14ac:dyDescent="0.25">
      <c r="A25" s="111"/>
      <c r="B25" s="111"/>
      <c r="C25" s="29" t="s">
        <v>12</v>
      </c>
      <c r="D25" s="29" t="s">
        <v>13</v>
      </c>
    </row>
    <row r="26" spans="1:4" x14ac:dyDescent="0.25">
      <c r="A26" s="114" t="s">
        <v>37</v>
      </c>
      <c r="B26" s="57" t="s">
        <v>38</v>
      </c>
      <c r="C26" s="56"/>
      <c r="D26" s="51">
        <f t="shared" ref="D26:D32" si="2">C26*12</f>
        <v>0</v>
      </c>
    </row>
    <row r="27" spans="1:4" x14ac:dyDescent="0.25">
      <c r="A27" s="114"/>
      <c r="B27" s="57" t="s">
        <v>39</v>
      </c>
      <c r="C27" s="56"/>
      <c r="D27" s="51">
        <f t="shared" si="2"/>
        <v>0</v>
      </c>
    </row>
    <row r="28" spans="1:4" x14ac:dyDescent="0.25">
      <c r="A28" s="114"/>
      <c r="B28" s="57" t="s">
        <v>86</v>
      </c>
      <c r="C28" s="56"/>
      <c r="D28" s="51">
        <f t="shared" si="2"/>
        <v>0</v>
      </c>
    </row>
    <row r="29" spans="1:4" x14ac:dyDescent="0.25">
      <c r="A29" s="114"/>
      <c r="B29" s="57" t="s">
        <v>87</v>
      </c>
      <c r="C29" s="56"/>
      <c r="D29" s="51">
        <f t="shared" si="2"/>
        <v>0</v>
      </c>
    </row>
    <row r="30" spans="1:4" x14ac:dyDescent="0.25">
      <c r="A30" s="114"/>
      <c r="B30" s="57" t="s">
        <v>88</v>
      </c>
      <c r="C30" s="56"/>
      <c r="D30" s="51">
        <f t="shared" si="2"/>
        <v>0</v>
      </c>
    </row>
    <row r="31" spans="1:4" x14ac:dyDescent="0.25">
      <c r="A31" s="114"/>
      <c r="B31" s="57"/>
      <c r="C31" s="56"/>
      <c r="D31" s="51">
        <f t="shared" si="2"/>
        <v>0</v>
      </c>
    </row>
    <row r="32" spans="1:4" ht="13.9" customHeight="1" x14ac:dyDescent="0.25">
      <c r="A32" s="118"/>
      <c r="B32" s="57"/>
      <c r="C32" s="58"/>
      <c r="D32" s="51">
        <f t="shared" si="2"/>
        <v>0</v>
      </c>
    </row>
    <row r="33" spans="1:4" s="59" customFormat="1" x14ac:dyDescent="0.25">
      <c r="A33" s="117" t="s">
        <v>0</v>
      </c>
      <c r="B33" s="117"/>
      <c r="C33" s="53">
        <f>SUM(C26:C32)</f>
        <v>0</v>
      </c>
      <c r="D33" s="53">
        <f>SUM(D26:D32)</f>
        <v>0</v>
      </c>
    </row>
    <row r="35" spans="1:4" s="24" customFormat="1" x14ac:dyDescent="0.25">
      <c r="A35" s="110" t="s">
        <v>57</v>
      </c>
      <c r="B35" s="110" t="s">
        <v>2</v>
      </c>
      <c r="C35" s="112" t="s">
        <v>14</v>
      </c>
      <c r="D35" s="112"/>
    </row>
    <row r="36" spans="1:4" s="24" customFormat="1" x14ac:dyDescent="0.25">
      <c r="A36" s="111"/>
      <c r="B36" s="111"/>
      <c r="C36" s="29" t="s">
        <v>12</v>
      </c>
      <c r="D36" s="29" t="s">
        <v>13</v>
      </c>
    </row>
    <row r="37" spans="1:4" ht="13.9" customHeight="1" x14ac:dyDescent="0.25">
      <c r="A37" s="113" t="s">
        <v>89</v>
      </c>
      <c r="B37" s="40" t="s">
        <v>90</v>
      </c>
      <c r="C37" s="56"/>
      <c r="D37" s="49">
        <f>C37*12</f>
        <v>0</v>
      </c>
    </row>
    <row r="38" spans="1:4" ht="13.9" customHeight="1" x14ac:dyDescent="0.25">
      <c r="A38" s="114"/>
      <c r="B38" s="40" t="s">
        <v>91</v>
      </c>
      <c r="C38" s="56"/>
      <c r="D38" s="49">
        <f t="shared" ref="D38:D43" si="3">C38*12</f>
        <v>0</v>
      </c>
    </row>
    <row r="39" spans="1:4" ht="13.9" customHeight="1" x14ac:dyDescent="0.25">
      <c r="A39" s="114"/>
      <c r="B39" s="40" t="s">
        <v>92</v>
      </c>
      <c r="C39" s="56"/>
      <c r="D39" s="49">
        <f t="shared" si="3"/>
        <v>0</v>
      </c>
    </row>
    <row r="40" spans="1:4" ht="13.9" customHeight="1" x14ac:dyDescent="0.25">
      <c r="A40" s="114"/>
      <c r="B40" s="40" t="s">
        <v>93</v>
      </c>
      <c r="C40" s="56"/>
      <c r="D40" s="49">
        <f t="shared" si="3"/>
        <v>0</v>
      </c>
    </row>
    <row r="41" spans="1:4" ht="13.9" customHeight="1" x14ac:dyDescent="0.25">
      <c r="A41" s="114"/>
      <c r="B41" s="40" t="s">
        <v>94</v>
      </c>
      <c r="C41" s="56"/>
      <c r="D41" s="49">
        <f t="shared" si="3"/>
        <v>0</v>
      </c>
    </row>
    <row r="42" spans="1:4" ht="13.9" customHeight="1" x14ac:dyDescent="0.25">
      <c r="A42" s="114"/>
      <c r="B42" s="40"/>
      <c r="C42" s="56"/>
      <c r="D42" s="49">
        <f t="shared" si="3"/>
        <v>0</v>
      </c>
    </row>
    <row r="43" spans="1:4" ht="13.9" customHeight="1" x14ac:dyDescent="0.25">
      <c r="A43" s="114"/>
      <c r="B43" s="40"/>
      <c r="C43" s="56"/>
      <c r="D43" s="49">
        <f t="shared" si="3"/>
        <v>0</v>
      </c>
    </row>
    <row r="44" spans="1:4" x14ac:dyDescent="0.25">
      <c r="A44" s="118"/>
      <c r="B44" s="40"/>
      <c r="C44" s="56"/>
      <c r="D44" s="49">
        <f t="shared" ref="D44" si="4">C44*12</f>
        <v>0</v>
      </c>
    </row>
    <row r="45" spans="1:4" s="59" customFormat="1" x14ac:dyDescent="0.25">
      <c r="A45" s="117" t="s">
        <v>0</v>
      </c>
      <c r="B45" s="117"/>
      <c r="C45" s="53">
        <f>SUM(C37:C44)</f>
        <v>0</v>
      </c>
      <c r="D45" s="50">
        <f>SUM(D37:D44)</f>
        <v>0</v>
      </c>
    </row>
    <row r="47" spans="1:4" s="24" customFormat="1" x14ac:dyDescent="0.25">
      <c r="A47" s="110" t="s">
        <v>57</v>
      </c>
      <c r="B47" s="110" t="s">
        <v>2</v>
      </c>
      <c r="C47" s="112" t="s">
        <v>14</v>
      </c>
      <c r="D47" s="112"/>
    </row>
    <row r="48" spans="1:4" s="24" customFormat="1" x14ac:dyDescent="0.25">
      <c r="A48" s="111"/>
      <c r="B48" s="111"/>
      <c r="C48" s="29" t="s">
        <v>12</v>
      </c>
      <c r="D48" s="29" t="s">
        <v>13</v>
      </c>
    </row>
    <row r="49" spans="1:4" x14ac:dyDescent="0.25">
      <c r="A49" s="113" t="s">
        <v>16</v>
      </c>
      <c r="B49" s="40" t="s">
        <v>17</v>
      </c>
      <c r="C49" s="56"/>
      <c r="D49" s="51">
        <f t="shared" ref="D49:D61" si="5">C49*12</f>
        <v>0</v>
      </c>
    </row>
    <row r="50" spans="1:4" x14ac:dyDescent="0.25">
      <c r="A50" s="114"/>
      <c r="B50" s="40" t="s">
        <v>32</v>
      </c>
      <c r="C50" s="56"/>
      <c r="D50" s="51">
        <f t="shared" si="5"/>
        <v>0</v>
      </c>
    </row>
    <row r="51" spans="1:4" x14ac:dyDescent="0.25">
      <c r="A51" s="114"/>
      <c r="B51" s="60" t="s">
        <v>33</v>
      </c>
      <c r="C51" s="56"/>
      <c r="D51" s="51">
        <f t="shared" si="5"/>
        <v>0</v>
      </c>
    </row>
    <row r="52" spans="1:4" x14ac:dyDescent="0.25">
      <c r="A52" s="114"/>
      <c r="B52" s="60" t="s">
        <v>95</v>
      </c>
      <c r="C52" s="56"/>
      <c r="D52" s="51">
        <f t="shared" si="5"/>
        <v>0</v>
      </c>
    </row>
    <row r="53" spans="1:4" ht="33.75" x14ac:dyDescent="0.25">
      <c r="A53" s="114"/>
      <c r="B53" s="60" t="s">
        <v>77</v>
      </c>
      <c r="C53" s="56"/>
      <c r="D53" s="51">
        <f t="shared" si="5"/>
        <v>0</v>
      </c>
    </row>
    <row r="54" spans="1:4" x14ac:dyDescent="0.25">
      <c r="A54" s="114"/>
      <c r="B54" s="60" t="s">
        <v>96</v>
      </c>
      <c r="C54" s="56"/>
      <c r="D54" s="51">
        <f t="shared" si="5"/>
        <v>0</v>
      </c>
    </row>
    <row r="55" spans="1:4" x14ac:dyDescent="0.25">
      <c r="A55" s="114"/>
      <c r="B55" s="60" t="s">
        <v>97</v>
      </c>
      <c r="C55" s="56"/>
      <c r="D55" s="51">
        <f t="shared" si="5"/>
        <v>0</v>
      </c>
    </row>
    <row r="56" spans="1:4" x14ac:dyDescent="0.25">
      <c r="A56" s="114"/>
      <c r="B56" s="60" t="s">
        <v>99</v>
      </c>
      <c r="C56" s="56"/>
      <c r="D56" s="51"/>
    </row>
    <row r="57" spans="1:4" x14ac:dyDescent="0.25">
      <c r="A57" s="114"/>
      <c r="B57" s="60" t="s">
        <v>98</v>
      </c>
      <c r="C57" s="56"/>
      <c r="D57" s="51"/>
    </row>
    <row r="58" spans="1:4" x14ac:dyDescent="0.25">
      <c r="A58" s="114"/>
      <c r="B58" s="60" t="s">
        <v>100</v>
      </c>
      <c r="C58" s="56"/>
      <c r="D58" s="51"/>
    </row>
    <row r="59" spans="1:4" x14ac:dyDescent="0.25">
      <c r="A59" s="114"/>
      <c r="B59" s="60" t="s">
        <v>101</v>
      </c>
      <c r="C59" s="56"/>
      <c r="D59" s="51"/>
    </row>
    <row r="60" spans="1:4" x14ac:dyDescent="0.25">
      <c r="A60" s="114"/>
      <c r="B60" s="60"/>
      <c r="C60" s="56"/>
      <c r="D60" s="51">
        <f t="shared" si="5"/>
        <v>0</v>
      </c>
    </row>
    <row r="61" spans="1:4" x14ac:dyDescent="0.25">
      <c r="A61" s="114"/>
      <c r="B61" s="40"/>
      <c r="C61" s="56"/>
      <c r="D61" s="51">
        <f t="shared" si="5"/>
        <v>0</v>
      </c>
    </row>
    <row r="62" spans="1:4" s="59" customFormat="1" x14ac:dyDescent="0.25">
      <c r="A62" s="117" t="s">
        <v>0</v>
      </c>
      <c r="B62" s="117"/>
      <c r="C62" s="53">
        <f>SUM(C49:C61)</f>
        <v>0</v>
      </c>
      <c r="D62" s="52">
        <f>SUM(D49:D61)</f>
        <v>0</v>
      </c>
    </row>
    <row r="64" spans="1:4" s="24" customFormat="1" x14ac:dyDescent="0.25">
      <c r="A64" s="110" t="s">
        <v>57</v>
      </c>
      <c r="B64" s="110" t="s">
        <v>2</v>
      </c>
      <c r="C64" s="112" t="s">
        <v>14</v>
      </c>
      <c r="D64" s="112"/>
    </row>
    <row r="65" spans="1:4" s="24" customFormat="1" x14ac:dyDescent="0.25">
      <c r="A65" s="111"/>
      <c r="B65" s="111"/>
      <c r="C65" s="29" t="s">
        <v>12</v>
      </c>
      <c r="D65" s="29" t="s">
        <v>13</v>
      </c>
    </row>
    <row r="66" spans="1:4" x14ac:dyDescent="0.25">
      <c r="A66" s="113" t="s">
        <v>22</v>
      </c>
      <c r="B66" s="25" t="s">
        <v>34</v>
      </c>
      <c r="C66" s="26"/>
      <c r="D66" s="31">
        <f>C66*12</f>
        <v>0</v>
      </c>
    </row>
    <row r="67" spans="1:4" x14ac:dyDescent="0.25">
      <c r="A67" s="114"/>
      <c r="B67" s="25" t="s">
        <v>35</v>
      </c>
      <c r="C67" s="26"/>
      <c r="D67" s="31">
        <f t="shared" ref="D67:D73" si="6">C67*12</f>
        <v>0</v>
      </c>
    </row>
    <row r="68" spans="1:4" x14ac:dyDescent="0.25">
      <c r="A68" s="114"/>
      <c r="B68" s="25" t="s">
        <v>36</v>
      </c>
      <c r="C68" s="26"/>
      <c r="D68" s="31">
        <f t="shared" si="6"/>
        <v>0</v>
      </c>
    </row>
    <row r="69" spans="1:4" x14ac:dyDescent="0.25">
      <c r="A69" s="114"/>
      <c r="B69" s="28" t="s">
        <v>45</v>
      </c>
      <c r="C69" s="26"/>
      <c r="D69" s="31">
        <f t="shared" si="6"/>
        <v>0</v>
      </c>
    </row>
    <row r="70" spans="1:4" x14ac:dyDescent="0.25">
      <c r="A70" s="114"/>
      <c r="B70" s="28" t="s">
        <v>104</v>
      </c>
      <c r="C70" s="26"/>
      <c r="D70" s="31">
        <f t="shared" si="6"/>
        <v>0</v>
      </c>
    </row>
    <row r="71" spans="1:4" x14ac:dyDescent="0.25">
      <c r="A71" s="114"/>
      <c r="B71" s="40" t="s">
        <v>103</v>
      </c>
      <c r="C71" s="26"/>
      <c r="D71" s="31">
        <f t="shared" si="6"/>
        <v>0</v>
      </c>
    </row>
    <row r="72" spans="1:4" x14ac:dyDescent="0.25">
      <c r="A72" s="114"/>
      <c r="B72" s="60" t="s">
        <v>102</v>
      </c>
      <c r="C72" s="26"/>
      <c r="D72" s="31">
        <f t="shared" si="6"/>
        <v>0</v>
      </c>
    </row>
    <row r="73" spans="1:4" x14ac:dyDescent="0.25">
      <c r="A73" s="114"/>
      <c r="B73" s="28"/>
      <c r="C73" s="26"/>
      <c r="D73" s="31">
        <f t="shared" si="6"/>
        <v>0</v>
      </c>
    </row>
    <row r="74" spans="1:4" s="59" customFormat="1" x14ac:dyDescent="0.25">
      <c r="A74" s="117" t="s">
        <v>0</v>
      </c>
      <c r="B74" s="117"/>
      <c r="C74" s="53">
        <f>SUM(C66:C73)</f>
        <v>0</v>
      </c>
      <c r="D74" s="53">
        <f>SUM(D66:D73)</f>
        <v>0</v>
      </c>
    </row>
    <row r="76" spans="1:4" s="24" customFormat="1" x14ac:dyDescent="0.25">
      <c r="A76" s="110" t="s">
        <v>57</v>
      </c>
      <c r="B76" s="110" t="s">
        <v>2</v>
      </c>
      <c r="C76" s="112" t="s">
        <v>14</v>
      </c>
      <c r="D76" s="112"/>
    </row>
    <row r="77" spans="1:4" s="24" customFormat="1" x14ac:dyDescent="0.25">
      <c r="A77" s="111"/>
      <c r="B77" s="111"/>
      <c r="C77" s="29" t="s">
        <v>12</v>
      </c>
      <c r="D77" s="29" t="s">
        <v>13</v>
      </c>
    </row>
    <row r="78" spans="1:4" x14ac:dyDescent="0.25">
      <c r="A78" s="113" t="s">
        <v>18</v>
      </c>
      <c r="B78" s="55" t="s">
        <v>19</v>
      </c>
      <c r="C78" s="56"/>
      <c r="D78" s="51">
        <f>C78*12</f>
        <v>0</v>
      </c>
    </row>
    <row r="79" spans="1:4" x14ac:dyDescent="0.25">
      <c r="A79" s="114"/>
      <c r="B79" s="55" t="s">
        <v>40</v>
      </c>
      <c r="C79" s="56"/>
      <c r="D79" s="51">
        <f t="shared" ref="D79:D86" si="7">C79*12</f>
        <v>0</v>
      </c>
    </row>
    <row r="80" spans="1:4" x14ac:dyDescent="0.25">
      <c r="A80" s="114"/>
      <c r="B80" s="55" t="s">
        <v>20</v>
      </c>
      <c r="C80" s="56"/>
      <c r="D80" s="51">
        <f t="shared" si="7"/>
        <v>0</v>
      </c>
    </row>
    <row r="81" spans="1:4" x14ac:dyDescent="0.25">
      <c r="A81" s="114"/>
      <c r="B81" s="57" t="s">
        <v>105</v>
      </c>
      <c r="C81" s="56"/>
      <c r="D81" s="51">
        <f t="shared" si="7"/>
        <v>0</v>
      </c>
    </row>
    <row r="82" spans="1:4" x14ac:dyDescent="0.25">
      <c r="A82" s="114"/>
      <c r="B82" s="57" t="s">
        <v>106</v>
      </c>
      <c r="C82" s="56"/>
      <c r="D82" s="51">
        <f t="shared" si="7"/>
        <v>0</v>
      </c>
    </row>
    <row r="83" spans="1:4" x14ac:dyDescent="0.25">
      <c r="A83" s="114"/>
      <c r="B83" s="57" t="s">
        <v>107</v>
      </c>
      <c r="C83" s="56"/>
      <c r="D83" s="51">
        <f t="shared" si="7"/>
        <v>0</v>
      </c>
    </row>
    <row r="84" spans="1:4" x14ac:dyDescent="0.25">
      <c r="A84" s="114"/>
      <c r="B84" s="57"/>
      <c r="C84" s="56"/>
      <c r="D84" s="51">
        <f t="shared" si="7"/>
        <v>0</v>
      </c>
    </row>
    <row r="85" spans="1:4" x14ac:dyDescent="0.25">
      <c r="A85" s="114"/>
      <c r="B85" s="57"/>
      <c r="C85" s="56"/>
      <c r="D85" s="51">
        <f t="shared" si="7"/>
        <v>0</v>
      </c>
    </row>
    <row r="86" spans="1:4" ht="13.9" customHeight="1" x14ac:dyDescent="0.25">
      <c r="A86" s="118"/>
      <c r="B86" s="57"/>
      <c r="C86" s="58"/>
      <c r="D86" s="51">
        <f t="shared" si="7"/>
        <v>0</v>
      </c>
    </row>
    <row r="87" spans="1:4" s="59" customFormat="1" x14ac:dyDescent="0.25">
      <c r="A87" s="117" t="s">
        <v>0</v>
      </c>
      <c r="B87" s="117"/>
      <c r="C87" s="53">
        <f>SUM(C78:C86)</f>
        <v>0</v>
      </c>
      <c r="D87" s="53">
        <f>SUM(D78:D86)</f>
        <v>0</v>
      </c>
    </row>
    <row r="90" spans="1:4" ht="12.75" customHeight="1" x14ac:dyDescent="0.25">
      <c r="A90" s="110" t="s">
        <v>57</v>
      </c>
      <c r="B90" s="110" t="s">
        <v>2</v>
      </c>
      <c r="C90" s="119" t="s">
        <v>14</v>
      </c>
      <c r="D90" s="120"/>
    </row>
    <row r="91" spans="1:4" x14ac:dyDescent="0.25">
      <c r="A91" s="111"/>
      <c r="B91" s="111"/>
      <c r="C91" s="29" t="s">
        <v>12</v>
      </c>
      <c r="D91" s="29" t="s">
        <v>13</v>
      </c>
    </row>
    <row r="92" spans="1:4" x14ac:dyDescent="0.25">
      <c r="A92" s="113" t="s">
        <v>110</v>
      </c>
      <c r="B92" s="40" t="s">
        <v>111</v>
      </c>
      <c r="C92" s="56"/>
      <c r="D92" s="49">
        <f>C92*12</f>
        <v>0</v>
      </c>
    </row>
    <row r="93" spans="1:4" x14ac:dyDescent="0.25">
      <c r="A93" s="114"/>
      <c r="B93" s="40" t="s">
        <v>112</v>
      </c>
      <c r="C93" s="56"/>
      <c r="D93" s="49">
        <f t="shared" ref="D93:D99" si="8">C93*12</f>
        <v>0</v>
      </c>
    </row>
    <row r="94" spans="1:4" x14ac:dyDescent="0.25">
      <c r="A94" s="114"/>
      <c r="B94" s="40"/>
      <c r="C94" s="56"/>
      <c r="D94" s="49">
        <f t="shared" si="8"/>
        <v>0</v>
      </c>
    </row>
    <row r="95" spans="1:4" x14ac:dyDescent="0.25">
      <c r="A95" s="114"/>
      <c r="B95" s="40"/>
      <c r="C95" s="56"/>
      <c r="D95" s="49">
        <f t="shared" si="8"/>
        <v>0</v>
      </c>
    </row>
    <row r="96" spans="1:4" x14ac:dyDescent="0.25">
      <c r="A96" s="114"/>
      <c r="B96" s="40"/>
      <c r="C96" s="56"/>
      <c r="D96" s="49">
        <f t="shared" si="8"/>
        <v>0</v>
      </c>
    </row>
    <row r="97" spans="1:4" x14ac:dyDescent="0.25">
      <c r="A97" s="114"/>
      <c r="B97" s="40"/>
      <c r="C97" s="56"/>
      <c r="D97" s="49">
        <f t="shared" si="8"/>
        <v>0</v>
      </c>
    </row>
    <row r="98" spans="1:4" x14ac:dyDescent="0.25">
      <c r="A98" s="114"/>
      <c r="B98" s="40"/>
      <c r="C98" s="56"/>
      <c r="D98" s="49">
        <f t="shared" si="8"/>
        <v>0</v>
      </c>
    </row>
    <row r="99" spans="1:4" x14ac:dyDescent="0.25">
      <c r="A99" s="118"/>
      <c r="B99" s="40"/>
      <c r="C99" s="56"/>
      <c r="D99" s="49">
        <f t="shared" si="8"/>
        <v>0</v>
      </c>
    </row>
    <row r="102" spans="1:4" x14ac:dyDescent="0.25">
      <c r="A102" s="110" t="s">
        <v>57</v>
      </c>
      <c r="B102" s="110" t="s">
        <v>2</v>
      </c>
      <c r="C102" s="119" t="s">
        <v>14</v>
      </c>
      <c r="D102" s="120"/>
    </row>
    <row r="103" spans="1:4" x14ac:dyDescent="0.25">
      <c r="A103" s="111"/>
      <c r="B103" s="111"/>
      <c r="C103" s="29" t="s">
        <v>12</v>
      </c>
      <c r="D103" s="29" t="s">
        <v>13</v>
      </c>
    </row>
    <row r="104" spans="1:4" x14ac:dyDescent="0.25">
      <c r="A104" s="121"/>
      <c r="B104" s="40"/>
      <c r="C104" s="56"/>
      <c r="D104" s="49">
        <f>C104*12</f>
        <v>0</v>
      </c>
    </row>
    <row r="105" spans="1:4" x14ac:dyDescent="0.25">
      <c r="A105" s="122"/>
      <c r="B105" s="40"/>
      <c r="C105" s="56"/>
      <c r="D105" s="49">
        <f t="shared" ref="D105:D111" si="9">C105*12</f>
        <v>0</v>
      </c>
    </row>
    <row r="106" spans="1:4" x14ac:dyDescent="0.25">
      <c r="A106" s="122"/>
      <c r="B106" s="40"/>
      <c r="C106" s="56"/>
      <c r="D106" s="49">
        <f t="shared" si="9"/>
        <v>0</v>
      </c>
    </row>
    <row r="107" spans="1:4" x14ac:dyDescent="0.25">
      <c r="A107" s="122"/>
      <c r="B107" s="40"/>
      <c r="C107" s="56"/>
      <c r="D107" s="49">
        <f t="shared" si="9"/>
        <v>0</v>
      </c>
    </row>
    <row r="108" spans="1:4" x14ac:dyDescent="0.25">
      <c r="A108" s="122"/>
      <c r="B108" s="40"/>
      <c r="C108" s="56"/>
      <c r="D108" s="49">
        <f t="shared" si="9"/>
        <v>0</v>
      </c>
    </row>
    <row r="109" spans="1:4" x14ac:dyDescent="0.25">
      <c r="A109" s="122"/>
      <c r="B109" s="40"/>
      <c r="C109" s="56"/>
      <c r="D109" s="49">
        <f t="shared" si="9"/>
        <v>0</v>
      </c>
    </row>
    <row r="110" spans="1:4" x14ac:dyDescent="0.25">
      <c r="A110" s="122"/>
      <c r="B110" s="40"/>
      <c r="C110" s="56"/>
      <c r="D110" s="49">
        <f t="shared" si="9"/>
        <v>0</v>
      </c>
    </row>
    <row r="111" spans="1:4" x14ac:dyDescent="0.25">
      <c r="A111" s="123"/>
      <c r="B111" s="40"/>
      <c r="C111" s="56"/>
      <c r="D111" s="49">
        <f t="shared" si="9"/>
        <v>0</v>
      </c>
    </row>
  </sheetData>
  <mergeCells count="45">
    <mergeCell ref="A92:A99"/>
    <mergeCell ref="A102:A103"/>
    <mergeCell ref="B102:B103"/>
    <mergeCell ref="C102:D102"/>
    <mergeCell ref="A104:A111"/>
    <mergeCell ref="A90:A91"/>
    <mergeCell ref="B90:B91"/>
    <mergeCell ref="C90:D90"/>
    <mergeCell ref="A66:A73"/>
    <mergeCell ref="B24:B25"/>
    <mergeCell ref="C24:D24"/>
    <mergeCell ref="A26:A32"/>
    <mergeCell ref="A33:B33"/>
    <mergeCell ref="B35:B36"/>
    <mergeCell ref="C35:D35"/>
    <mergeCell ref="A45:B45"/>
    <mergeCell ref="A78:A86"/>
    <mergeCell ref="A87:B87"/>
    <mergeCell ref="B5:B6"/>
    <mergeCell ref="C5:D5"/>
    <mergeCell ref="C76:D76"/>
    <mergeCell ref="C64:D64"/>
    <mergeCell ref="A74:B74"/>
    <mergeCell ref="A64:A65"/>
    <mergeCell ref="A62:B62"/>
    <mergeCell ref="B76:B77"/>
    <mergeCell ref="A76:A77"/>
    <mergeCell ref="A35:A36"/>
    <mergeCell ref="B64:B65"/>
    <mergeCell ref="A1:D1"/>
    <mergeCell ref="A3:D3"/>
    <mergeCell ref="B47:B48"/>
    <mergeCell ref="C47:D47"/>
    <mergeCell ref="A49:A61"/>
    <mergeCell ref="B15:B16"/>
    <mergeCell ref="C15:D15"/>
    <mergeCell ref="A17:A21"/>
    <mergeCell ref="A22:B22"/>
    <mergeCell ref="A15:A16"/>
    <mergeCell ref="A47:A48"/>
    <mergeCell ref="A7:A12"/>
    <mergeCell ref="A13:B13"/>
    <mergeCell ref="A37:A44"/>
    <mergeCell ref="A24:A25"/>
    <mergeCell ref="A5:A6"/>
  </mergeCells>
  <printOptions horizontalCentered="1"/>
  <pageMargins left="0.39370078740157483" right="0.39370078740157483" top="1.9685039370078741" bottom="0.78740157480314965" header="0.31496062992125984" footer="0.31496062992125984"/>
  <pageSetup paperSize="9" scale="85" fitToHeight="0" orientation="portrait" r:id="rId1"/>
  <headerFooter>
    <oddFooter>&amp;R&amp;8&amp;P /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  <pageSetUpPr fitToPage="1"/>
  </sheetPr>
  <dimension ref="A1:D28"/>
  <sheetViews>
    <sheetView view="pageBreakPreview" topLeftCell="A3" zoomScale="60" zoomScaleNormal="100" workbookViewId="0">
      <selection activeCell="D5" sqref="D5:D6"/>
    </sheetView>
  </sheetViews>
  <sheetFormatPr defaultColWidth="8.85546875" defaultRowHeight="12.75" x14ac:dyDescent="0.25"/>
  <cols>
    <col min="1" max="1" width="41.85546875" style="27" customWidth="1"/>
    <col min="2" max="2" width="7" style="27" customWidth="1"/>
    <col min="3" max="4" width="22.7109375" style="27" customWidth="1"/>
    <col min="5" max="16384" width="8.85546875" style="27"/>
  </cols>
  <sheetData>
    <row r="1" spans="1:4" ht="46.5" customHeight="1" x14ac:dyDescent="0.25">
      <c r="A1" s="88"/>
      <c r="B1" s="88"/>
      <c r="C1" s="88"/>
      <c r="D1" s="88"/>
    </row>
    <row r="3" spans="1:4" ht="30" customHeight="1" x14ac:dyDescent="0.25">
      <c r="A3" s="109" t="s">
        <v>63</v>
      </c>
      <c r="B3" s="109"/>
      <c r="C3" s="109"/>
      <c r="D3" s="109"/>
    </row>
    <row r="4" spans="1:4" ht="27.75" customHeight="1" x14ac:dyDescent="0.25">
      <c r="A4" s="45" t="s">
        <v>58</v>
      </c>
      <c r="B4" s="130" t="s">
        <v>64</v>
      </c>
      <c r="C4" s="130"/>
      <c r="D4" s="45" t="s">
        <v>82</v>
      </c>
    </row>
    <row r="5" spans="1:4" ht="51" customHeight="1" x14ac:dyDescent="0.25">
      <c r="A5" s="117" t="s">
        <v>59</v>
      </c>
      <c r="B5" s="48" t="s">
        <v>65</v>
      </c>
      <c r="C5" s="47">
        <f>RH!Q17</f>
        <v>832200.31799999997</v>
      </c>
      <c r="D5" s="126">
        <f>RH!P48</f>
        <v>1709445.003</v>
      </c>
    </row>
    <row r="6" spans="1:4" ht="60.75" customHeight="1" x14ac:dyDescent="0.25">
      <c r="A6" s="117"/>
      <c r="B6" s="48" t="s">
        <v>66</v>
      </c>
      <c r="C6" s="47">
        <f>RH!Q32</f>
        <v>877244.68500000006</v>
      </c>
      <c r="D6" s="126"/>
    </row>
    <row r="7" spans="1:4" ht="20.25" customHeight="1" x14ac:dyDescent="0.25">
      <c r="A7" s="129" t="s">
        <v>60</v>
      </c>
      <c r="B7" s="129"/>
      <c r="C7" s="129"/>
      <c r="D7" s="129"/>
    </row>
    <row r="8" spans="1:4" ht="22.5" customHeight="1" x14ac:dyDescent="0.25">
      <c r="A8" s="42" t="s">
        <v>15</v>
      </c>
      <c r="B8" s="131">
        <f>'OUTRAS CATEGORIAS'!C22</f>
        <v>0</v>
      </c>
      <c r="C8" s="131"/>
      <c r="D8" s="44">
        <f>'OUTRAS CATEGORIAS'!D22</f>
        <v>0</v>
      </c>
    </row>
    <row r="9" spans="1:4" ht="22.5" customHeight="1" x14ac:dyDescent="0.25">
      <c r="A9" s="41" t="s">
        <v>16</v>
      </c>
      <c r="B9" s="124">
        <f>'OUTRAS CATEGORIAS'!C62</f>
        <v>0</v>
      </c>
      <c r="C9" s="124"/>
      <c r="D9" s="44">
        <f>'OUTRAS CATEGORIAS'!D62</f>
        <v>0</v>
      </c>
    </row>
    <row r="10" spans="1:4" ht="22.5" customHeight="1" x14ac:dyDescent="0.25">
      <c r="A10" s="41" t="s">
        <v>22</v>
      </c>
      <c r="B10" s="124">
        <f>'OUTRAS CATEGORIAS'!C74</f>
        <v>0</v>
      </c>
      <c r="C10" s="124"/>
      <c r="D10" s="44">
        <f>'OUTRAS CATEGORIAS'!D74</f>
        <v>0</v>
      </c>
    </row>
    <row r="11" spans="1:4" ht="22.5" customHeight="1" x14ac:dyDescent="0.25">
      <c r="A11" s="41" t="s">
        <v>37</v>
      </c>
      <c r="B11" s="124">
        <f>'OUTRAS CATEGORIAS'!C33</f>
        <v>0</v>
      </c>
      <c r="C11" s="124"/>
      <c r="D11" s="44">
        <f>'OUTRAS CATEGORIAS'!D33</f>
        <v>0</v>
      </c>
    </row>
    <row r="12" spans="1:4" ht="22.5" customHeight="1" x14ac:dyDescent="0.25">
      <c r="A12" s="41" t="s">
        <v>18</v>
      </c>
      <c r="B12" s="124">
        <f>'OUTRAS CATEGORIAS'!C87</f>
        <v>0</v>
      </c>
      <c r="C12" s="124"/>
      <c r="D12" s="44">
        <f>'OUTRAS CATEGORIAS'!D87</f>
        <v>0</v>
      </c>
    </row>
    <row r="13" spans="1:4" ht="21" customHeight="1" x14ac:dyDescent="0.25">
      <c r="A13" s="41" t="s">
        <v>41</v>
      </c>
      <c r="B13" s="124">
        <f>'OUTRAS CATEGORIAS'!C13</f>
        <v>0</v>
      </c>
      <c r="C13" s="124"/>
      <c r="D13" s="44">
        <f>'OUTRAS CATEGORIAS'!D13</f>
        <v>0</v>
      </c>
    </row>
    <row r="14" spans="1:4" ht="21" customHeight="1" x14ac:dyDescent="0.25">
      <c r="A14" s="41" t="s">
        <v>21</v>
      </c>
      <c r="B14" s="124">
        <f>'OUTRAS CATEGORIAS'!C45</f>
        <v>0</v>
      </c>
      <c r="C14" s="124"/>
      <c r="D14" s="44">
        <f>'OUTRAS CATEGORIAS'!D45</f>
        <v>0</v>
      </c>
    </row>
    <row r="15" spans="1:4" ht="21" customHeight="1" x14ac:dyDescent="0.25">
      <c r="A15" s="46" t="s">
        <v>61</v>
      </c>
      <c r="B15" s="126">
        <f>SUM(B8:B14)</f>
        <v>0</v>
      </c>
      <c r="C15" s="126"/>
      <c r="D15" s="47">
        <f>SUM(D8:D14)</f>
        <v>0</v>
      </c>
    </row>
    <row r="16" spans="1:4" ht="48.75" customHeight="1" x14ac:dyDescent="0.25">
      <c r="A16" s="127" t="s">
        <v>62</v>
      </c>
      <c r="B16" s="48" t="s">
        <v>65</v>
      </c>
      <c r="C16" s="43">
        <f>C5+B15</f>
        <v>832200.31799999997</v>
      </c>
      <c r="D16" s="128">
        <f>D5+D15</f>
        <v>1709445.003</v>
      </c>
    </row>
    <row r="17" spans="1:4" ht="48" customHeight="1" x14ac:dyDescent="0.25">
      <c r="A17" s="127"/>
      <c r="B17" s="48" t="s">
        <v>66</v>
      </c>
      <c r="C17" s="43">
        <f>C6+B15</f>
        <v>877244.68500000006</v>
      </c>
      <c r="D17" s="128"/>
    </row>
    <row r="19" spans="1:4" ht="24.75" customHeight="1" x14ac:dyDescent="0.25">
      <c r="A19" s="133" t="s">
        <v>69</v>
      </c>
      <c r="B19" s="133"/>
      <c r="C19" s="133"/>
      <c r="D19" s="133"/>
    </row>
    <row r="20" spans="1:4" ht="22.5" customHeight="1" x14ac:dyDescent="0.25">
      <c r="A20" s="117" t="s">
        <v>70</v>
      </c>
      <c r="B20" s="117"/>
      <c r="C20" s="117"/>
      <c r="D20" s="117"/>
    </row>
    <row r="21" spans="1:4" x14ac:dyDescent="0.25">
      <c r="A21" s="125" t="s">
        <v>53</v>
      </c>
      <c r="B21" s="125"/>
      <c r="C21" s="125" t="s">
        <v>54</v>
      </c>
      <c r="D21" s="125"/>
    </row>
    <row r="22" spans="1:4" ht="28.5" customHeight="1" x14ac:dyDescent="0.25">
      <c r="A22" s="132"/>
      <c r="B22" s="132"/>
      <c r="C22" s="132"/>
      <c r="D22" s="132"/>
    </row>
    <row r="23" spans="1:4" ht="24" customHeight="1" x14ac:dyDescent="0.25">
      <c r="A23" s="117" t="s">
        <v>67</v>
      </c>
      <c r="B23" s="117"/>
      <c r="C23" s="117"/>
      <c r="D23" s="117"/>
    </row>
    <row r="24" spans="1:4" x14ac:dyDescent="0.25">
      <c r="A24" s="125" t="s">
        <v>53</v>
      </c>
      <c r="B24" s="125"/>
      <c r="C24" s="125" t="s">
        <v>54</v>
      </c>
      <c r="D24" s="125"/>
    </row>
    <row r="25" spans="1:4" ht="28.5" customHeight="1" x14ac:dyDescent="0.25">
      <c r="A25" s="132"/>
      <c r="B25" s="132"/>
      <c r="C25" s="132"/>
      <c r="D25" s="132"/>
    </row>
    <row r="26" spans="1:4" ht="24" customHeight="1" x14ac:dyDescent="0.25">
      <c r="A26" s="117" t="s">
        <v>68</v>
      </c>
      <c r="B26" s="117"/>
      <c r="C26" s="117"/>
      <c r="D26" s="117"/>
    </row>
    <row r="27" spans="1:4" x14ac:dyDescent="0.25">
      <c r="A27" s="125" t="s">
        <v>53</v>
      </c>
      <c r="B27" s="125"/>
      <c r="C27" s="125" t="s">
        <v>54</v>
      </c>
      <c r="D27" s="125"/>
    </row>
    <row r="28" spans="1:4" ht="28.5" customHeight="1" x14ac:dyDescent="0.25">
      <c r="A28" s="132"/>
      <c r="B28" s="132"/>
      <c r="C28" s="132"/>
      <c r="D28" s="132"/>
    </row>
  </sheetData>
  <mergeCells count="32">
    <mergeCell ref="A26:D26"/>
    <mergeCell ref="A27:B27"/>
    <mergeCell ref="C27:D27"/>
    <mergeCell ref="A28:B28"/>
    <mergeCell ref="C28:D28"/>
    <mergeCell ref="B8:C8"/>
    <mergeCell ref="A23:D23"/>
    <mergeCell ref="A24:B24"/>
    <mergeCell ref="C24:D24"/>
    <mergeCell ref="A25:B25"/>
    <mergeCell ref="C25:D25"/>
    <mergeCell ref="A19:D19"/>
    <mergeCell ref="A20:D20"/>
    <mergeCell ref="C21:D21"/>
    <mergeCell ref="A22:B22"/>
    <mergeCell ref="C22:D22"/>
    <mergeCell ref="A1:D1"/>
    <mergeCell ref="A3:D3"/>
    <mergeCell ref="B14:C14"/>
    <mergeCell ref="A21:B21"/>
    <mergeCell ref="B15:C15"/>
    <mergeCell ref="A16:A17"/>
    <mergeCell ref="D16:D17"/>
    <mergeCell ref="B9:C9"/>
    <mergeCell ref="B10:C10"/>
    <mergeCell ref="B11:C11"/>
    <mergeCell ref="B12:C12"/>
    <mergeCell ref="B13:C13"/>
    <mergeCell ref="A7:D7"/>
    <mergeCell ref="B4:C4"/>
    <mergeCell ref="A5:A6"/>
    <mergeCell ref="D5:D6"/>
  </mergeCells>
  <printOptions horizontalCentered="1" verticalCentered="1"/>
  <pageMargins left="0.25" right="0.25" top="0.75" bottom="0.75" header="0.3" footer="0.3"/>
  <pageSetup paperSize="9" fitToHeight="0" orientation="portrait" r:id="rId1"/>
  <headerFooter>
    <oddFooter>&amp;R&amp;8&amp;P /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CAPA</vt:lpstr>
      <vt:lpstr>RH</vt:lpstr>
      <vt:lpstr>OUTRAS CATEGORIAS</vt:lpstr>
      <vt:lpstr>TOTAL</vt:lpstr>
      <vt:lpstr>'OUTRAS CATEGORIAS'!Area_de_impressao</vt:lpstr>
      <vt:lpstr>RH!Area_de_impressao</vt:lpstr>
      <vt:lpstr>TOTAL!Area_de_impressao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natalia.silva</dc:creator>
  <cp:lastModifiedBy>Fernanda Vieira</cp:lastModifiedBy>
  <cp:lastPrinted>2025-04-02T19:20:44Z</cp:lastPrinted>
  <dcterms:created xsi:type="dcterms:W3CDTF">2015-03-09T18:11:09Z</dcterms:created>
  <dcterms:modified xsi:type="dcterms:W3CDTF">2025-05-23T13:16:55Z</dcterms:modified>
</cp:coreProperties>
</file>